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P:\Dokumenty OU\Sport a volný čas\Volnočasový areál Kameníků (Ž)\Rozpočet\"/>
    </mc:Choice>
  </mc:AlternateContent>
  <xr:revisionPtr revIDLastSave="0" documentId="8_{600B94F2-57A9-4220-AFE7-25734F6ADB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SO01 - Hřiště na Nohejbal" sheetId="2" r:id="rId2"/>
    <sheet name="SO04 - Zahradní domek " sheetId="3" r:id="rId3"/>
    <sheet name="SO09 - Stání pro osobní auta" sheetId="4" r:id="rId4"/>
    <sheet name="SO11 - Oplocení " sheetId="5" r:id="rId5"/>
    <sheet name="SO12 - Sadové úpravy" sheetId="6" r:id="rId6"/>
    <sheet name="VRN - Vedlejší a ostatní ..." sheetId="7" r:id="rId7"/>
    <sheet name="Seznam figur" sheetId="8" r:id="rId8"/>
    <sheet name="Pokyny pro vyplnění" sheetId="9" r:id="rId9"/>
  </sheets>
  <definedNames>
    <definedName name="_xlnm._FilterDatabase" localSheetId="1" hidden="1">'SO01 - Hřiště na Nohejbal'!$C$92:$K$179</definedName>
    <definedName name="_xlnm._FilterDatabase" localSheetId="2" hidden="1">'SO04 - Zahradní domek '!$C$95:$K$295</definedName>
    <definedName name="_xlnm._FilterDatabase" localSheetId="3" hidden="1">'SO09 - Stání pro osobní auta'!$C$89:$K$220</definedName>
    <definedName name="_xlnm._FilterDatabase" localSheetId="4" hidden="1">'SO11 - Oplocení '!$C$82:$K$155</definedName>
    <definedName name="_xlnm._FilterDatabase" localSheetId="5" hidden="1">'SO12 - Sadové úpravy'!$C$83:$K$146</definedName>
    <definedName name="_xlnm._FilterDatabase" localSheetId="6" hidden="1">'VRN - Vedlejší a ostatní ...'!$C$89:$K$125</definedName>
    <definedName name="_xlnm.Print_Titles" localSheetId="0">'Rekapitulace stavby'!$52:$52</definedName>
    <definedName name="_xlnm.Print_Titles" localSheetId="7">'Seznam figur'!$9:$9</definedName>
    <definedName name="_xlnm.Print_Titles" localSheetId="1">'SO01 - Hřiště na Nohejbal'!$92:$92</definedName>
    <definedName name="_xlnm.Print_Titles" localSheetId="2">'SO04 - Zahradní domek '!$95:$95</definedName>
    <definedName name="_xlnm.Print_Titles" localSheetId="3">'SO09 - Stání pro osobní auta'!$89:$89</definedName>
    <definedName name="_xlnm.Print_Titles" localSheetId="4">'SO11 - Oplocení '!$82:$82</definedName>
    <definedName name="_xlnm.Print_Titles" localSheetId="5">'SO12 - Sadové úpravy'!$83:$83</definedName>
    <definedName name="_xlnm.Print_Titles" localSheetId="6">'VRN - Vedlejší a ostatní ...'!$89:$89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stavby'!$C$42:$AQ$61</definedName>
    <definedName name="_xlnm.Print_Area" localSheetId="7">'Seznam figur'!$C$4:$G$430</definedName>
    <definedName name="_xlnm.Print_Area" localSheetId="1">'SO01 - Hřiště na Nohejbal'!$C$4:$J$39,'SO01 - Hřiště na Nohejbal'!$C$45:$J$74,'SO01 - Hřiště na Nohejbal'!$C$80:$K$179</definedName>
    <definedName name="_xlnm.Print_Area" localSheetId="2">'SO04 - Zahradní domek '!$C$4:$J$39,'SO04 - Zahradní domek '!$C$45:$J$77,'SO04 - Zahradní domek '!$C$83:$K$295</definedName>
    <definedName name="_xlnm.Print_Area" localSheetId="3">'SO09 - Stání pro osobní auta'!$C$4:$J$39,'SO09 - Stání pro osobní auta'!$C$45:$J$71,'SO09 - Stání pro osobní auta'!$C$77:$K$220</definedName>
    <definedName name="_xlnm.Print_Area" localSheetId="4">'SO11 - Oplocení '!$C$4:$J$39,'SO11 - Oplocení '!$C$45:$J$64,'SO11 - Oplocení '!$C$70:$K$155</definedName>
    <definedName name="_xlnm.Print_Area" localSheetId="5">'SO12 - Sadové úpravy'!$C$4:$J$39,'SO12 - Sadové úpravy'!$C$45:$J$65,'SO12 - Sadové úpravy'!$C$71:$K$146</definedName>
    <definedName name="_xlnm.Print_Area" localSheetId="6">'VRN - Vedlejší a ostatní ...'!$C$4:$J$39,'VRN - Vedlejší a ostatní ...'!$C$45:$J$71,'VRN - Vedlejší a ostatní ...'!$C$77:$K$125</definedName>
  </definedNames>
  <calcPr calcId="191029"/>
</workbook>
</file>

<file path=xl/calcChain.xml><?xml version="1.0" encoding="utf-8"?>
<calcChain xmlns="http://schemas.openxmlformats.org/spreadsheetml/2006/main">
  <c r="D7" i="8" l="1"/>
  <c r="J37" i="7"/>
  <c r="J36" i="7"/>
  <c r="AY60" i="1"/>
  <c r="J35" i="7"/>
  <c r="AX60" i="1" s="1"/>
  <c r="BI121" i="7"/>
  <c r="BH121" i="7"/>
  <c r="BG121" i="7"/>
  <c r="BF121" i="7"/>
  <c r="T121" i="7"/>
  <c r="T120" i="7"/>
  <c r="T119" i="7" s="1"/>
  <c r="R121" i="7"/>
  <c r="R120" i="7"/>
  <c r="R119" i="7"/>
  <c r="P121" i="7"/>
  <c r="P120" i="7" s="1"/>
  <c r="P119" i="7" s="1"/>
  <c r="BI117" i="7"/>
  <c r="BH117" i="7"/>
  <c r="BG117" i="7"/>
  <c r="BF117" i="7"/>
  <c r="T117" i="7"/>
  <c r="T116" i="7" s="1"/>
  <c r="T115" i="7" s="1"/>
  <c r="R117" i="7"/>
  <c r="R116" i="7"/>
  <c r="R115" i="7" s="1"/>
  <c r="P117" i="7"/>
  <c r="P116" i="7" s="1"/>
  <c r="P115" i="7" s="1"/>
  <c r="BI114" i="7"/>
  <c r="BH114" i="7"/>
  <c r="BG114" i="7"/>
  <c r="BF114" i="7"/>
  <c r="T114" i="7"/>
  <c r="R114" i="7"/>
  <c r="P114" i="7"/>
  <c r="BI113" i="7"/>
  <c r="BH113" i="7"/>
  <c r="BG113" i="7"/>
  <c r="BF113" i="7"/>
  <c r="T113" i="7"/>
  <c r="R113" i="7"/>
  <c r="P113" i="7"/>
  <c r="BI111" i="7"/>
  <c r="BH111" i="7"/>
  <c r="BG111" i="7"/>
  <c r="BF111" i="7"/>
  <c r="T111" i="7"/>
  <c r="T110" i="7" s="1"/>
  <c r="R111" i="7"/>
  <c r="R110" i="7"/>
  <c r="P111" i="7"/>
  <c r="P110" i="7" s="1"/>
  <c r="BI109" i="7"/>
  <c r="BH109" i="7"/>
  <c r="BG109" i="7"/>
  <c r="BF109" i="7"/>
  <c r="T109" i="7"/>
  <c r="T108" i="7"/>
  <c r="R109" i="7"/>
  <c r="R108" i="7" s="1"/>
  <c r="P109" i="7"/>
  <c r="P108" i="7" s="1"/>
  <c r="BI107" i="7"/>
  <c r="BH107" i="7"/>
  <c r="BG107" i="7"/>
  <c r="BF107" i="7"/>
  <c r="T107" i="7"/>
  <c r="T106" i="7" s="1"/>
  <c r="R107" i="7"/>
  <c r="R106" i="7" s="1"/>
  <c r="P107" i="7"/>
  <c r="P106" i="7" s="1"/>
  <c r="BI105" i="7"/>
  <c r="BH105" i="7"/>
  <c r="BG105" i="7"/>
  <c r="BF105" i="7"/>
  <c r="T105" i="7"/>
  <c r="R105" i="7"/>
  <c r="P105" i="7"/>
  <c r="BI104" i="7"/>
  <c r="BH104" i="7"/>
  <c r="BG104" i="7"/>
  <c r="BF104" i="7"/>
  <c r="T104" i="7"/>
  <c r="R104" i="7"/>
  <c r="P104" i="7"/>
  <c r="BI102" i="7"/>
  <c r="BH102" i="7"/>
  <c r="BG102" i="7"/>
  <c r="BF102" i="7"/>
  <c r="T102" i="7"/>
  <c r="R102" i="7"/>
  <c r="P102" i="7"/>
  <c r="BI101" i="7"/>
  <c r="BH101" i="7"/>
  <c r="BG101" i="7"/>
  <c r="BF101" i="7"/>
  <c r="T101" i="7"/>
  <c r="R101" i="7"/>
  <c r="P101" i="7"/>
  <c r="BI100" i="7"/>
  <c r="BH100" i="7"/>
  <c r="BG100" i="7"/>
  <c r="BF100" i="7"/>
  <c r="T100" i="7"/>
  <c r="R100" i="7"/>
  <c r="P100" i="7"/>
  <c r="BI99" i="7"/>
  <c r="BH99" i="7"/>
  <c r="BG99" i="7"/>
  <c r="BF99" i="7"/>
  <c r="T99" i="7"/>
  <c r="R99" i="7"/>
  <c r="P99" i="7"/>
  <c r="BI97" i="7"/>
  <c r="BH97" i="7"/>
  <c r="BG97" i="7"/>
  <c r="BF97" i="7"/>
  <c r="T97" i="7"/>
  <c r="R97" i="7"/>
  <c r="P97" i="7"/>
  <c r="BI96" i="7"/>
  <c r="BH96" i="7"/>
  <c r="BG96" i="7"/>
  <c r="BF96" i="7"/>
  <c r="T96" i="7"/>
  <c r="R96" i="7"/>
  <c r="P96" i="7"/>
  <c r="BI95" i="7"/>
  <c r="BH95" i="7"/>
  <c r="BG95" i="7"/>
  <c r="BF95" i="7"/>
  <c r="T95" i="7"/>
  <c r="R95" i="7"/>
  <c r="P95" i="7"/>
  <c r="BI94" i="7"/>
  <c r="BH94" i="7"/>
  <c r="BG94" i="7"/>
  <c r="BF94" i="7"/>
  <c r="T94" i="7"/>
  <c r="R94" i="7"/>
  <c r="P94" i="7"/>
  <c r="BI93" i="7"/>
  <c r="BH93" i="7"/>
  <c r="BG93" i="7"/>
  <c r="BF93" i="7"/>
  <c r="T93" i="7"/>
  <c r="R93" i="7"/>
  <c r="P93" i="7"/>
  <c r="BI92" i="7"/>
  <c r="BH92" i="7"/>
  <c r="BG92" i="7"/>
  <c r="BF92" i="7"/>
  <c r="T92" i="7"/>
  <c r="R92" i="7"/>
  <c r="P92" i="7"/>
  <c r="J87" i="7"/>
  <c r="F86" i="7"/>
  <c r="F84" i="7"/>
  <c r="E82" i="7"/>
  <c r="J55" i="7"/>
  <c r="F54" i="7"/>
  <c r="F52" i="7"/>
  <c r="E50" i="7"/>
  <c r="J21" i="7"/>
  <c r="E21" i="7"/>
  <c r="J54" i="7" s="1"/>
  <c r="J20" i="7"/>
  <c r="J18" i="7"/>
  <c r="E18" i="7"/>
  <c r="F87" i="7" s="1"/>
  <c r="J17" i="7"/>
  <c r="J12" i="7"/>
  <c r="J84" i="7"/>
  <c r="E7" i="7"/>
  <c r="E80" i="7"/>
  <c r="J37" i="6"/>
  <c r="J36" i="6"/>
  <c r="AY59" i="1" s="1"/>
  <c r="J35" i="6"/>
  <c r="AX59" i="1" s="1"/>
  <c r="BI142" i="6"/>
  <c r="BH142" i="6"/>
  <c r="BG142" i="6"/>
  <c r="BF142" i="6"/>
  <c r="T142" i="6"/>
  <c r="R142" i="6"/>
  <c r="P142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23" i="6"/>
  <c r="BH123" i="6"/>
  <c r="BG123" i="6"/>
  <c r="BF123" i="6"/>
  <c r="T123" i="6"/>
  <c r="R123" i="6"/>
  <c r="P123" i="6"/>
  <c r="BI118" i="6"/>
  <c r="BH118" i="6"/>
  <c r="BG118" i="6"/>
  <c r="BF118" i="6"/>
  <c r="T118" i="6"/>
  <c r="R118" i="6"/>
  <c r="P118" i="6"/>
  <c r="BI114" i="6"/>
  <c r="BH114" i="6"/>
  <c r="BG114" i="6"/>
  <c r="BF114" i="6"/>
  <c r="T114" i="6"/>
  <c r="R114" i="6"/>
  <c r="P114" i="6"/>
  <c r="BI110" i="6"/>
  <c r="BH110" i="6"/>
  <c r="BG110" i="6"/>
  <c r="BF110" i="6"/>
  <c r="T110" i="6"/>
  <c r="R110" i="6"/>
  <c r="P110" i="6"/>
  <c r="BI104" i="6"/>
  <c r="BH104" i="6"/>
  <c r="BG104" i="6"/>
  <c r="BF104" i="6"/>
  <c r="T104" i="6"/>
  <c r="R104" i="6"/>
  <c r="P104" i="6"/>
  <c r="BI100" i="6"/>
  <c r="BH100" i="6"/>
  <c r="BG100" i="6"/>
  <c r="BF100" i="6"/>
  <c r="T100" i="6"/>
  <c r="R100" i="6"/>
  <c r="P100" i="6"/>
  <c r="BI97" i="6"/>
  <c r="BH97" i="6"/>
  <c r="BG97" i="6"/>
  <c r="BF97" i="6"/>
  <c r="T97" i="6"/>
  <c r="R97" i="6"/>
  <c r="P97" i="6"/>
  <c r="BI93" i="6"/>
  <c r="BH93" i="6"/>
  <c r="BG93" i="6"/>
  <c r="BF93" i="6"/>
  <c r="T93" i="6"/>
  <c r="R93" i="6"/>
  <c r="P93" i="6"/>
  <c r="BI88" i="6"/>
  <c r="BH88" i="6"/>
  <c r="BG88" i="6"/>
  <c r="BF88" i="6"/>
  <c r="T88" i="6"/>
  <c r="R88" i="6"/>
  <c r="P88" i="6"/>
  <c r="J81" i="6"/>
  <c r="F80" i="6"/>
  <c r="F78" i="6"/>
  <c r="E76" i="6"/>
  <c r="J55" i="6"/>
  <c r="F54" i="6"/>
  <c r="F52" i="6"/>
  <c r="E50" i="6"/>
  <c r="J21" i="6"/>
  <c r="E21" i="6"/>
  <c r="J80" i="6" s="1"/>
  <c r="J20" i="6"/>
  <c r="J18" i="6"/>
  <c r="E18" i="6"/>
  <c r="F81" i="6" s="1"/>
  <c r="J17" i="6"/>
  <c r="J12" i="6"/>
  <c r="J52" i="6"/>
  <c r="E7" i="6"/>
  <c r="E74" i="6"/>
  <c r="J37" i="5"/>
  <c r="J36" i="5"/>
  <c r="AY58" i="1" s="1"/>
  <c r="J35" i="5"/>
  <c r="AX58" i="1" s="1"/>
  <c r="BI154" i="5"/>
  <c r="BH154" i="5"/>
  <c r="BG154" i="5"/>
  <c r="BF154" i="5"/>
  <c r="T154" i="5"/>
  <c r="T153" i="5" s="1"/>
  <c r="R154" i="5"/>
  <c r="R153" i="5" s="1"/>
  <c r="P154" i="5"/>
  <c r="P153" i="5" s="1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3" i="5"/>
  <c r="BH143" i="5"/>
  <c r="BG143" i="5"/>
  <c r="BF143" i="5"/>
  <c r="T143" i="5"/>
  <c r="R143" i="5"/>
  <c r="P143" i="5"/>
  <c r="BI139" i="5"/>
  <c r="BH139" i="5"/>
  <c r="BG139" i="5"/>
  <c r="BF139" i="5"/>
  <c r="T139" i="5"/>
  <c r="R139" i="5"/>
  <c r="P139" i="5"/>
  <c r="BI117" i="5"/>
  <c r="BH117" i="5"/>
  <c r="BG117" i="5"/>
  <c r="BF117" i="5"/>
  <c r="T117" i="5"/>
  <c r="R117" i="5"/>
  <c r="P117" i="5"/>
  <c r="BI116" i="5"/>
  <c r="BH116" i="5"/>
  <c r="BG116" i="5"/>
  <c r="BF116" i="5"/>
  <c r="T116" i="5"/>
  <c r="R116" i="5"/>
  <c r="P116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8" i="5"/>
  <c r="BH108" i="5"/>
  <c r="BG108" i="5"/>
  <c r="BF108" i="5"/>
  <c r="T108" i="5"/>
  <c r="R108" i="5"/>
  <c r="P108" i="5"/>
  <c r="BI106" i="5"/>
  <c r="BH106" i="5"/>
  <c r="BG106" i="5"/>
  <c r="BF106" i="5"/>
  <c r="T106" i="5"/>
  <c r="R106" i="5"/>
  <c r="P106" i="5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R100" i="5"/>
  <c r="P100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0" i="5"/>
  <c r="BH90" i="5"/>
  <c r="BG90" i="5"/>
  <c r="BF90" i="5"/>
  <c r="T90" i="5"/>
  <c r="R90" i="5"/>
  <c r="P90" i="5"/>
  <c r="BI86" i="5"/>
  <c r="BH86" i="5"/>
  <c r="BG86" i="5"/>
  <c r="BF86" i="5"/>
  <c r="T86" i="5"/>
  <c r="T85" i="5"/>
  <c r="R86" i="5"/>
  <c r="R85" i="5"/>
  <c r="P86" i="5"/>
  <c r="P85" i="5"/>
  <c r="J80" i="5"/>
  <c r="F79" i="5"/>
  <c r="F77" i="5"/>
  <c r="E75" i="5"/>
  <c r="J55" i="5"/>
  <c r="F54" i="5"/>
  <c r="F52" i="5"/>
  <c r="E50" i="5"/>
  <c r="J21" i="5"/>
  <c r="E21" i="5"/>
  <c r="J54" i="5" s="1"/>
  <c r="J20" i="5"/>
  <c r="J18" i="5"/>
  <c r="E18" i="5"/>
  <c r="F55" i="5" s="1"/>
  <c r="J17" i="5"/>
  <c r="J12" i="5"/>
  <c r="J77" i="5"/>
  <c r="E7" i="5"/>
  <c r="E48" i="5"/>
  <c r="J37" i="4"/>
  <c r="J36" i="4"/>
  <c r="AY57" i="1" s="1"/>
  <c r="J35" i="4"/>
  <c r="AX57" i="1" s="1"/>
  <c r="BI219" i="4"/>
  <c r="BH219" i="4"/>
  <c r="BG219" i="4"/>
  <c r="BF219" i="4"/>
  <c r="T219" i="4"/>
  <c r="T218" i="4" s="1"/>
  <c r="T172" i="4" s="1"/>
  <c r="R219" i="4"/>
  <c r="R218" i="4" s="1"/>
  <c r="R172" i="4" s="1"/>
  <c r="P219" i="4"/>
  <c r="P218" i="4" s="1"/>
  <c r="P172" i="4" s="1"/>
  <c r="BI214" i="4"/>
  <c r="BH214" i="4"/>
  <c r="BG214" i="4"/>
  <c r="BF214" i="4"/>
  <c r="T214" i="4"/>
  <c r="R214" i="4"/>
  <c r="P214" i="4"/>
  <c r="BI209" i="4"/>
  <c r="BH209" i="4"/>
  <c r="BG209" i="4"/>
  <c r="BF209" i="4"/>
  <c r="T209" i="4"/>
  <c r="R209" i="4"/>
  <c r="P209" i="4"/>
  <c r="BI204" i="4"/>
  <c r="BH204" i="4"/>
  <c r="BG204" i="4"/>
  <c r="BF204" i="4"/>
  <c r="T204" i="4"/>
  <c r="R204" i="4"/>
  <c r="P204" i="4"/>
  <c r="BI201" i="4"/>
  <c r="BH201" i="4"/>
  <c r="BG201" i="4"/>
  <c r="BF201" i="4"/>
  <c r="T201" i="4"/>
  <c r="R201" i="4"/>
  <c r="P201" i="4"/>
  <c r="BI197" i="4"/>
  <c r="BH197" i="4"/>
  <c r="BG197" i="4"/>
  <c r="BF197" i="4"/>
  <c r="T197" i="4"/>
  <c r="R197" i="4"/>
  <c r="P197" i="4"/>
  <c r="BI194" i="4"/>
  <c r="BH194" i="4"/>
  <c r="BG194" i="4"/>
  <c r="BF194" i="4"/>
  <c r="T194" i="4"/>
  <c r="R194" i="4"/>
  <c r="P194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6" i="4"/>
  <c r="BH186" i="4"/>
  <c r="BG186" i="4"/>
  <c r="BF186" i="4"/>
  <c r="T186" i="4"/>
  <c r="R186" i="4"/>
  <c r="P186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3" i="4"/>
  <c r="BH173" i="4"/>
  <c r="BG173" i="4"/>
  <c r="BF173" i="4"/>
  <c r="T173" i="4"/>
  <c r="R173" i="4"/>
  <c r="P173" i="4"/>
  <c r="BI168" i="4"/>
  <c r="BH168" i="4"/>
  <c r="BG168" i="4"/>
  <c r="BF168" i="4"/>
  <c r="T168" i="4"/>
  <c r="R168" i="4"/>
  <c r="P168" i="4"/>
  <c r="BI162" i="4"/>
  <c r="BH162" i="4"/>
  <c r="BG162" i="4"/>
  <c r="BF162" i="4"/>
  <c r="T162" i="4"/>
  <c r="R162" i="4"/>
  <c r="P162" i="4"/>
  <c r="BI159" i="4"/>
  <c r="BH159" i="4"/>
  <c r="BG159" i="4"/>
  <c r="BF159" i="4"/>
  <c r="T159" i="4"/>
  <c r="R159" i="4"/>
  <c r="P159" i="4"/>
  <c r="BI150" i="4"/>
  <c r="BH150" i="4"/>
  <c r="BG150" i="4"/>
  <c r="BF150" i="4"/>
  <c r="T150" i="4"/>
  <c r="R150" i="4"/>
  <c r="P150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39" i="4"/>
  <c r="BH139" i="4"/>
  <c r="BG139" i="4"/>
  <c r="BF139" i="4"/>
  <c r="T139" i="4"/>
  <c r="R139" i="4"/>
  <c r="P139" i="4"/>
  <c r="BI134" i="4"/>
  <c r="BH134" i="4"/>
  <c r="BG134" i="4"/>
  <c r="BF134" i="4"/>
  <c r="T134" i="4"/>
  <c r="R134" i="4"/>
  <c r="P134" i="4"/>
  <c r="BI131" i="4"/>
  <c r="BH131" i="4"/>
  <c r="BG131" i="4"/>
  <c r="BF131" i="4"/>
  <c r="T131" i="4"/>
  <c r="R131" i="4"/>
  <c r="P131" i="4"/>
  <c r="BI126" i="4"/>
  <c r="BH126" i="4"/>
  <c r="BG126" i="4"/>
  <c r="BF126" i="4"/>
  <c r="T126" i="4"/>
  <c r="T125" i="4" s="1"/>
  <c r="R126" i="4"/>
  <c r="R125" i="4" s="1"/>
  <c r="P126" i="4"/>
  <c r="P125" i="4" s="1"/>
  <c r="BI121" i="4"/>
  <c r="BH121" i="4"/>
  <c r="BG121" i="4"/>
  <c r="BF121" i="4"/>
  <c r="T121" i="4"/>
  <c r="R121" i="4"/>
  <c r="P121" i="4"/>
  <c r="BI117" i="4"/>
  <c r="BH117" i="4"/>
  <c r="BG117" i="4"/>
  <c r="BF117" i="4"/>
  <c r="T117" i="4"/>
  <c r="R117" i="4"/>
  <c r="P117" i="4"/>
  <c r="BI111" i="4"/>
  <c r="BH111" i="4"/>
  <c r="BG111" i="4"/>
  <c r="BF111" i="4"/>
  <c r="T111" i="4"/>
  <c r="R111" i="4"/>
  <c r="P111" i="4"/>
  <c r="BI106" i="4"/>
  <c r="BH106" i="4"/>
  <c r="BG106" i="4"/>
  <c r="BF106" i="4"/>
  <c r="T106" i="4"/>
  <c r="R106" i="4"/>
  <c r="P106" i="4"/>
  <c r="BI101" i="4"/>
  <c r="BH101" i="4"/>
  <c r="BG101" i="4"/>
  <c r="BF101" i="4"/>
  <c r="T101" i="4"/>
  <c r="T100" i="4" s="1"/>
  <c r="R101" i="4"/>
  <c r="R100" i="4" s="1"/>
  <c r="P101" i="4"/>
  <c r="P100" i="4" s="1"/>
  <c r="BI94" i="4"/>
  <c r="BH94" i="4"/>
  <c r="BG94" i="4"/>
  <c r="BF94" i="4"/>
  <c r="T94" i="4"/>
  <c r="T93" i="4" s="1"/>
  <c r="R94" i="4"/>
  <c r="R93" i="4" s="1"/>
  <c r="P94" i="4"/>
  <c r="P93" i="4" s="1"/>
  <c r="J87" i="4"/>
  <c r="F86" i="4"/>
  <c r="F84" i="4"/>
  <c r="E82" i="4"/>
  <c r="J55" i="4"/>
  <c r="F54" i="4"/>
  <c r="F52" i="4"/>
  <c r="E50" i="4"/>
  <c r="J21" i="4"/>
  <c r="E21" i="4"/>
  <c r="J86" i="4"/>
  <c r="J20" i="4"/>
  <c r="J18" i="4"/>
  <c r="E18" i="4"/>
  <c r="F55" i="4"/>
  <c r="J17" i="4"/>
  <c r="J12" i="4"/>
  <c r="J52" i="4" s="1"/>
  <c r="E7" i="4"/>
  <c r="E80" i="4" s="1"/>
  <c r="J37" i="3"/>
  <c r="J36" i="3"/>
  <c r="AY56" i="1"/>
  <c r="J35" i="3"/>
  <c r="AX56" i="1"/>
  <c r="BI293" i="3"/>
  <c r="BH293" i="3"/>
  <c r="BG293" i="3"/>
  <c r="BF293" i="3"/>
  <c r="T293" i="3"/>
  <c r="R293" i="3"/>
  <c r="P293" i="3"/>
  <c r="BI290" i="3"/>
  <c r="BH290" i="3"/>
  <c r="BG290" i="3"/>
  <c r="BF290" i="3"/>
  <c r="T290" i="3"/>
  <c r="R290" i="3"/>
  <c r="P290" i="3"/>
  <c r="BI287" i="3"/>
  <c r="BH287" i="3"/>
  <c r="BG287" i="3"/>
  <c r="BF287" i="3"/>
  <c r="T287" i="3"/>
  <c r="R287" i="3"/>
  <c r="P287" i="3"/>
  <c r="BI281" i="3"/>
  <c r="BH281" i="3"/>
  <c r="BG281" i="3"/>
  <c r="BF281" i="3"/>
  <c r="T281" i="3"/>
  <c r="R281" i="3"/>
  <c r="P281" i="3"/>
  <c r="BI275" i="3"/>
  <c r="BH275" i="3"/>
  <c r="BG275" i="3"/>
  <c r="BF275" i="3"/>
  <c r="T275" i="3"/>
  <c r="R275" i="3"/>
  <c r="P275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5" i="3"/>
  <c r="BH265" i="3"/>
  <c r="BG265" i="3"/>
  <c r="BF265" i="3"/>
  <c r="T265" i="3"/>
  <c r="R265" i="3"/>
  <c r="P265" i="3"/>
  <c r="BI262" i="3"/>
  <c r="BH262" i="3"/>
  <c r="BG262" i="3"/>
  <c r="BF262" i="3"/>
  <c r="T262" i="3"/>
  <c r="R262" i="3"/>
  <c r="P262" i="3"/>
  <c r="BI257" i="3"/>
  <c r="BH257" i="3"/>
  <c r="BG257" i="3"/>
  <c r="BF257" i="3"/>
  <c r="T257" i="3"/>
  <c r="R257" i="3"/>
  <c r="P257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48" i="3"/>
  <c r="BH248" i="3"/>
  <c r="BG248" i="3"/>
  <c r="BF248" i="3"/>
  <c r="T248" i="3"/>
  <c r="R248" i="3"/>
  <c r="P248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4" i="3"/>
  <c r="BH234" i="3"/>
  <c r="BG234" i="3"/>
  <c r="BF234" i="3"/>
  <c r="T234" i="3"/>
  <c r="R234" i="3"/>
  <c r="P234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R224" i="3"/>
  <c r="P224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08" i="3"/>
  <c r="BH208" i="3"/>
  <c r="BG208" i="3"/>
  <c r="BF208" i="3"/>
  <c r="T208" i="3"/>
  <c r="R208" i="3"/>
  <c r="P208" i="3"/>
  <c r="BI197" i="3"/>
  <c r="BH197" i="3"/>
  <c r="BG197" i="3"/>
  <c r="BF197" i="3"/>
  <c r="T197" i="3"/>
  <c r="R197" i="3"/>
  <c r="P197" i="3"/>
  <c r="BI191" i="3"/>
  <c r="BH191" i="3"/>
  <c r="BG191" i="3"/>
  <c r="BF191" i="3"/>
  <c r="T191" i="3"/>
  <c r="R191" i="3"/>
  <c r="P191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70" i="3"/>
  <c r="BH170" i="3"/>
  <c r="BG170" i="3"/>
  <c r="BF170" i="3"/>
  <c r="T170" i="3"/>
  <c r="R170" i="3"/>
  <c r="P170" i="3"/>
  <c r="BI166" i="3"/>
  <c r="BH166" i="3"/>
  <c r="BG166" i="3"/>
  <c r="BF166" i="3"/>
  <c r="T166" i="3"/>
  <c r="T165" i="3" s="1"/>
  <c r="R166" i="3"/>
  <c r="R165" i="3" s="1"/>
  <c r="P166" i="3"/>
  <c r="P165" i="3" s="1"/>
  <c r="BI160" i="3"/>
  <c r="BH160" i="3"/>
  <c r="BG160" i="3"/>
  <c r="BF160" i="3"/>
  <c r="T160" i="3"/>
  <c r="R160" i="3"/>
  <c r="P160" i="3"/>
  <c r="BI155" i="3"/>
  <c r="BH155" i="3"/>
  <c r="BG155" i="3"/>
  <c r="BF155" i="3"/>
  <c r="T155" i="3"/>
  <c r="R155" i="3"/>
  <c r="P155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0" i="3"/>
  <c r="BH140" i="3"/>
  <c r="BG140" i="3"/>
  <c r="BF140" i="3"/>
  <c r="T140" i="3"/>
  <c r="R140" i="3"/>
  <c r="P140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5" i="3"/>
  <c r="BH125" i="3"/>
  <c r="BG125" i="3"/>
  <c r="BF125" i="3"/>
  <c r="T125" i="3"/>
  <c r="T124" i="3" s="1"/>
  <c r="R125" i="3"/>
  <c r="R124" i="3"/>
  <c r="P125" i="3"/>
  <c r="P124" i="3" s="1"/>
  <c r="BI121" i="3"/>
  <c r="BH121" i="3"/>
  <c r="BG121" i="3"/>
  <c r="BF121" i="3"/>
  <c r="T121" i="3"/>
  <c r="T120" i="3"/>
  <c r="R121" i="3"/>
  <c r="R120" i="3" s="1"/>
  <c r="P121" i="3"/>
  <c r="P120" i="3"/>
  <c r="BI112" i="3"/>
  <c r="BH112" i="3"/>
  <c r="BG112" i="3"/>
  <c r="BF112" i="3"/>
  <c r="T112" i="3"/>
  <c r="T111" i="3"/>
  <c r="R112" i="3"/>
  <c r="R111" i="3"/>
  <c r="P112" i="3"/>
  <c r="P111" i="3"/>
  <c r="BI106" i="3"/>
  <c r="BH106" i="3"/>
  <c r="BG106" i="3"/>
  <c r="BF106" i="3"/>
  <c r="T106" i="3"/>
  <c r="T105" i="3"/>
  <c r="R106" i="3"/>
  <c r="R105" i="3"/>
  <c r="P106" i="3"/>
  <c r="P105" i="3"/>
  <c r="BI100" i="3"/>
  <c r="BH100" i="3"/>
  <c r="BG100" i="3"/>
  <c r="BF100" i="3"/>
  <c r="T100" i="3"/>
  <c r="T99" i="3"/>
  <c r="T98" i="3" s="1"/>
  <c r="R100" i="3"/>
  <c r="R99" i="3" s="1"/>
  <c r="R98" i="3" s="1"/>
  <c r="P100" i="3"/>
  <c r="P99" i="3"/>
  <c r="P98" i="3" s="1"/>
  <c r="J93" i="3"/>
  <c r="F92" i="3"/>
  <c r="F90" i="3"/>
  <c r="E88" i="3"/>
  <c r="J55" i="3"/>
  <c r="F54" i="3"/>
  <c r="F52" i="3"/>
  <c r="E50" i="3"/>
  <c r="J21" i="3"/>
  <c r="E21" i="3"/>
  <c r="J92" i="3"/>
  <c r="J20" i="3"/>
  <c r="J18" i="3"/>
  <c r="E18" i="3"/>
  <c r="F93" i="3"/>
  <c r="J17" i="3"/>
  <c r="J12" i="3"/>
  <c r="J90" i="3" s="1"/>
  <c r="E7" i="3"/>
  <c r="E86" i="3" s="1"/>
  <c r="J37" i="2"/>
  <c r="J36" i="2"/>
  <c r="AY55" i="1"/>
  <c r="J35" i="2"/>
  <c r="AX55" i="1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T171" i="2" s="1"/>
  <c r="T170" i="2" s="1"/>
  <c r="R172" i="2"/>
  <c r="R171" i="2"/>
  <c r="R170" i="2" s="1"/>
  <c r="P172" i="2"/>
  <c r="P171" i="2" s="1"/>
  <c r="P170" i="2" s="1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6" i="2"/>
  <c r="BH156" i="2"/>
  <c r="BG156" i="2"/>
  <c r="BF156" i="2"/>
  <c r="T156" i="2"/>
  <c r="T155" i="2" s="1"/>
  <c r="T151" i="2" s="1"/>
  <c r="R156" i="2"/>
  <c r="R155" i="2" s="1"/>
  <c r="R151" i="2" s="1"/>
  <c r="P156" i="2"/>
  <c r="P155" i="2" s="1"/>
  <c r="P151" i="2" s="1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37" i="2"/>
  <c r="BH137" i="2"/>
  <c r="BG137" i="2"/>
  <c r="BF137" i="2"/>
  <c r="T137" i="2"/>
  <c r="T136" i="2" s="1"/>
  <c r="R137" i="2"/>
  <c r="R136" i="2" s="1"/>
  <c r="P137" i="2"/>
  <c r="P136" i="2" s="1"/>
  <c r="BI131" i="2"/>
  <c r="BH131" i="2"/>
  <c r="BG131" i="2"/>
  <c r="BF131" i="2"/>
  <c r="T131" i="2"/>
  <c r="R131" i="2"/>
  <c r="P131" i="2"/>
  <c r="BI125" i="2"/>
  <c r="BH125" i="2"/>
  <c r="BG125" i="2"/>
  <c r="BF125" i="2"/>
  <c r="T125" i="2"/>
  <c r="R125" i="2"/>
  <c r="P125" i="2"/>
  <c r="BI116" i="2"/>
  <c r="BH116" i="2"/>
  <c r="BG116" i="2"/>
  <c r="BF116" i="2"/>
  <c r="T116" i="2"/>
  <c r="T115" i="2" s="1"/>
  <c r="R116" i="2"/>
  <c r="R115" i="2" s="1"/>
  <c r="P116" i="2"/>
  <c r="P115" i="2" s="1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1" i="2"/>
  <c r="F37" i="2" s="1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J90" i="2"/>
  <c r="F89" i="2"/>
  <c r="F87" i="2"/>
  <c r="E85" i="2"/>
  <c r="J55" i="2"/>
  <c r="F54" i="2"/>
  <c r="F52" i="2"/>
  <c r="E50" i="2"/>
  <c r="J21" i="2"/>
  <c r="E21" i="2"/>
  <c r="J89" i="2"/>
  <c r="J20" i="2"/>
  <c r="J18" i="2"/>
  <c r="E18" i="2"/>
  <c r="F90" i="2"/>
  <c r="J17" i="2"/>
  <c r="J12" i="2"/>
  <c r="J87" i="2" s="1"/>
  <c r="E7" i="2"/>
  <c r="E83" i="2" s="1"/>
  <c r="L50" i="1"/>
  <c r="AM50" i="1"/>
  <c r="AM49" i="1"/>
  <c r="L49" i="1"/>
  <c r="AM47" i="1"/>
  <c r="L47" i="1"/>
  <c r="L45" i="1"/>
  <c r="L44" i="1"/>
  <c r="BK190" i="4"/>
  <c r="J105" i="7"/>
  <c r="J229" i="3"/>
  <c r="BK106" i="3"/>
  <c r="BK139" i="4"/>
  <c r="J99" i="7"/>
  <c r="BK134" i="3"/>
  <c r="J111" i="4"/>
  <c r="J150" i="5"/>
  <c r="J121" i="3"/>
  <c r="BK131" i="4"/>
  <c r="J125" i="3"/>
  <c r="J126" i="4"/>
  <c r="J130" i="6"/>
  <c r="J94" i="7"/>
  <c r="BK265" i="3"/>
  <c r="J182" i="4"/>
  <c r="J172" i="2"/>
  <c r="BK240" i="3"/>
  <c r="BK150" i="4"/>
  <c r="J86" i="5"/>
  <c r="BK176" i="2"/>
  <c r="BK128" i="6"/>
  <c r="BK172" i="2"/>
  <c r="BK270" i="3"/>
  <c r="J106" i="3"/>
  <c r="J214" i="4"/>
  <c r="BK111" i="5"/>
  <c r="BK140" i="3"/>
  <c r="J146" i="4"/>
  <c r="BK105" i="7"/>
  <c r="BK125" i="2"/>
  <c r="J107" i="7"/>
  <c r="BK201" i="4"/>
  <c r="J93" i="6"/>
  <c r="J100" i="7"/>
  <c r="J160" i="3"/>
  <c r="J109" i="5"/>
  <c r="BK155" i="3"/>
  <c r="BK162" i="4"/>
  <c r="BK129" i="6"/>
  <c r="BK100" i="5"/>
  <c r="BK162" i="2"/>
  <c r="J248" i="3"/>
  <c r="BK149" i="3"/>
  <c r="J117" i="5"/>
  <c r="J117" i="7"/>
  <c r="BK103" i="5"/>
  <c r="BK97" i="6"/>
  <c r="BK167" i="2"/>
  <c r="BK112" i="3"/>
  <c r="BK151" i="5"/>
  <c r="BK219" i="4"/>
  <c r="BK252" i="3"/>
  <c r="BK130" i="3"/>
  <c r="BK126" i="4"/>
  <c r="J147" i="5"/>
  <c r="BK93" i="6"/>
  <c r="BK242" i="3"/>
  <c r="J100" i="6"/>
  <c r="J270" i="3"/>
  <c r="J140" i="3"/>
  <c r="BK112" i="5"/>
  <c r="BK110" i="6"/>
  <c r="BK159" i="4"/>
  <c r="BK113" i="7"/>
  <c r="BK147" i="2"/>
  <c r="BK117" i="4"/>
  <c r="J154" i="5"/>
  <c r="BK100" i="3"/>
  <c r="J100" i="5"/>
  <c r="BK106" i="2"/>
  <c r="BK262" i="3"/>
  <c r="J262" i="3"/>
  <c r="BK150" i="5"/>
  <c r="BK121" i="7"/>
  <c r="J281" i="3"/>
  <c r="BK106" i="5"/>
  <c r="BK114" i="7"/>
  <c r="BK168" i="4"/>
  <c r="J178" i="2"/>
  <c r="J143" i="5"/>
  <c r="J111" i="7"/>
  <c r="J224" i="3"/>
  <c r="J190" i="4"/>
  <c r="J102" i="7"/>
  <c r="J162" i="4"/>
  <c r="BK114" i="6"/>
  <c r="BK95" i="7"/>
  <c r="BK229" i="3"/>
  <c r="BK185" i="3"/>
  <c r="BK182" i="4"/>
  <c r="J147" i="2"/>
  <c r="J252" i="3"/>
  <c r="J146" i="3"/>
  <c r="BK123" i="6"/>
  <c r="BK109" i="7"/>
  <c r="J88" i="6"/>
  <c r="BK208" i="3"/>
  <c r="BK173" i="4"/>
  <c r="J129" i="6"/>
  <c r="BK156" i="2"/>
  <c r="J275" i="3"/>
  <c r="J144" i="2"/>
  <c r="J134" i="3"/>
  <c r="J110" i="6"/>
  <c r="BK197" i="4"/>
  <c r="J176" i="2"/>
  <c r="J255" i="3"/>
  <c r="BK101" i="4"/>
  <c r="J151" i="5"/>
  <c r="F35" i="2"/>
  <c r="J126" i="6"/>
  <c r="J293" i="3"/>
  <c r="BK109" i="5"/>
  <c r="BK97" i="7"/>
  <c r="BK231" i="3"/>
  <c r="J94" i="4"/>
  <c r="BK135" i="6"/>
  <c r="J159" i="4"/>
  <c r="J104" i="7"/>
  <c r="J96" i="2"/>
  <c r="J134" i="4"/>
  <c r="J94" i="5"/>
  <c r="J121" i="4"/>
  <c r="BK131" i="6"/>
  <c r="BK102" i="7"/>
  <c r="BK255" i="3"/>
  <c r="BK106" i="4"/>
  <c r="BK178" i="4"/>
  <c r="BK101" i="2"/>
  <c r="BK183" i="3"/>
  <c r="J166" i="3"/>
  <c r="BK117" i="5"/>
  <c r="BK121" i="3"/>
  <c r="BK116" i="5"/>
  <c r="BK99" i="7"/>
  <c r="J290" i="3"/>
  <c r="BK139" i="5"/>
  <c r="BK143" i="5"/>
  <c r="J114" i="7"/>
  <c r="AS54" i="1"/>
  <c r="J111" i="5"/>
  <c r="J116" i="2"/>
  <c r="J152" i="2"/>
  <c r="J123" i="6"/>
  <c r="J156" i="2"/>
  <c r="BK170" i="3"/>
  <c r="J106" i="5"/>
  <c r="J95" i="7"/>
  <c r="J131" i="4"/>
  <c r="J103" i="5"/>
  <c r="J121" i="7"/>
  <c r="BK178" i="2"/>
  <c r="BK214" i="4"/>
  <c r="J108" i="5"/>
  <c r="J170" i="3"/>
  <c r="BK117" i="7"/>
  <c r="BK144" i="2"/>
  <c r="BK111" i="7"/>
  <c r="J287" i="3"/>
  <c r="BK160" i="3"/>
  <c r="J219" i="4"/>
  <c r="J104" i="6"/>
  <c r="J234" i="3"/>
  <c r="BK94" i="7"/>
  <c r="BK146" i="3"/>
  <c r="BK191" i="3"/>
  <c r="J245" i="3"/>
  <c r="J201" i="4"/>
  <c r="J90" i="5"/>
  <c r="J191" i="3"/>
  <c r="BK111" i="4"/>
  <c r="BK142" i="6"/>
  <c r="J165" i="2"/>
  <c r="J34" i="2"/>
  <c r="J139" i="4"/>
  <c r="J97" i="6"/>
  <c r="J101" i="2"/>
  <c r="J208" i="3"/>
  <c r="BK204" i="4"/>
  <c r="BK197" i="3"/>
  <c r="J173" i="4"/>
  <c r="J178" i="4"/>
  <c r="J162" i="2"/>
  <c r="J242" i="3"/>
  <c r="BK126" i="6"/>
  <c r="J149" i="3"/>
  <c r="J186" i="4"/>
  <c r="BK96" i="7"/>
  <c r="J216" i="3"/>
  <c r="J117" i="4"/>
  <c r="BK287" i="3"/>
  <c r="J194" i="4"/>
  <c r="J142" i="6"/>
  <c r="J125" i="2"/>
  <c r="J155" i="3"/>
  <c r="BK92" i="7"/>
  <c r="J183" i="3"/>
  <c r="J168" i="4"/>
  <c r="J112" i="5"/>
  <c r="BK165" i="2"/>
  <c r="J130" i="3"/>
  <c r="BK130" i="6"/>
  <c r="BK111" i="2"/>
  <c r="BK290" i="3"/>
  <c r="BK234" i="3"/>
  <c r="BK143" i="4"/>
  <c r="BK134" i="4"/>
  <c r="BK104" i="7"/>
  <c r="BK275" i="3"/>
  <c r="BK137" i="2"/>
  <c r="BK281" i="3"/>
  <c r="J267" i="3"/>
  <c r="J143" i="4"/>
  <c r="J116" i="5"/>
  <c r="J96" i="7"/>
  <c r="BK94" i="4"/>
  <c r="BK137" i="6"/>
  <c r="J197" i="3"/>
  <c r="J192" i="4"/>
  <c r="BK90" i="5"/>
  <c r="J93" i="7"/>
  <c r="BK100" i="6"/>
  <c r="J167" i="2"/>
  <c r="J204" i="4"/>
  <c r="J137" i="6"/>
  <c r="BK177" i="2"/>
  <c r="J92" i="7"/>
  <c r="BK238" i="3"/>
  <c r="BK121" i="4"/>
  <c r="BK152" i="2"/>
  <c r="J231" i="3"/>
  <c r="J220" i="3"/>
  <c r="BK96" i="2"/>
  <c r="J240" i="3"/>
  <c r="BK88" i="6"/>
  <c r="BK147" i="5"/>
  <c r="J111" i="2"/>
  <c r="BK267" i="3"/>
  <c r="J128" i="6"/>
  <c r="J238" i="3"/>
  <c r="J197" i="4"/>
  <c r="BK97" i="5"/>
  <c r="F36" i="2"/>
  <c r="BK209" i="4"/>
  <c r="BK116" i="2"/>
  <c r="BK166" i="3"/>
  <c r="BK118" i="6"/>
  <c r="J112" i="3"/>
  <c r="J150" i="4"/>
  <c r="J101" i="7"/>
  <c r="BK212" i="3"/>
  <c r="BK245" i="3"/>
  <c r="BK146" i="4"/>
  <c r="J139" i="5"/>
  <c r="J114" i="6"/>
  <c r="BK107" i="7"/>
  <c r="F34" i="2"/>
  <c r="J135" i="6"/>
  <c r="BK224" i="3"/>
  <c r="J209" i="4"/>
  <c r="J106" i="4"/>
  <c r="BK192" i="4"/>
  <c r="BK100" i="7"/>
  <c r="J106" i="2"/>
  <c r="BK293" i="3"/>
  <c r="BK154" i="5"/>
  <c r="J109" i="7"/>
  <c r="J131" i="2"/>
  <c r="J265" i="3"/>
  <c r="J101" i="4"/>
  <c r="BK93" i="7"/>
  <c r="J257" i="3"/>
  <c r="BK257" i="3"/>
  <c r="BK101" i="7"/>
  <c r="BK216" i="3"/>
  <c r="J100" i="3"/>
  <c r="J118" i="6"/>
  <c r="BK220" i="3"/>
  <c r="J113" i="7"/>
  <c r="J185" i="3"/>
  <c r="BK86" i="5"/>
  <c r="BK194" i="4"/>
  <c r="J131" i="6"/>
  <c r="J177" i="2"/>
  <c r="J212" i="3"/>
  <c r="BK125" i="3"/>
  <c r="BK94" i="5"/>
  <c r="BK186" i="4"/>
  <c r="J97" i="7"/>
  <c r="BK131" i="2"/>
  <c r="BK248" i="3"/>
  <c r="BK108" i="5"/>
  <c r="BK104" i="6"/>
  <c r="J137" i="2"/>
  <c r="J97" i="5"/>
  <c r="T89" i="5" l="1"/>
  <c r="T84" i="5" s="1"/>
  <c r="T83" i="5" s="1"/>
  <c r="R87" i="6"/>
  <c r="T96" i="6"/>
  <c r="P143" i="2"/>
  <c r="T154" i="3"/>
  <c r="R244" i="3"/>
  <c r="BK103" i="6"/>
  <c r="J103" i="6" s="1"/>
  <c r="J64" i="6" s="1"/>
  <c r="T100" i="2"/>
  <c r="R161" i="2"/>
  <c r="BK129" i="3"/>
  <c r="P154" i="3"/>
  <c r="R233" i="3"/>
  <c r="T269" i="3"/>
  <c r="BK138" i="4"/>
  <c r="J138" i="4"/>
  <c r="J68" i="4"/>
  <c r="P89" i="5"/>
  <c r="P84" i="5" s="1"/>
  <c r="P83" i="5" s="1"/>
  <c r="AU58" i="1" s="1"/>
  <c r="T103" i="6"/>
  <c r="BK143" i="2"/>
  <c r="J143" i="2"/>
  <c r="J66" i="2"/>
  <c r="P161" i="2"/>
  <c r="R175" i="2"/>
  <c r="R174" i="2"/>
  <c r="T169" i="3"/>
  <c r="BK280" i="3"/>
  <c r="J280" i="3" s="1"/>
  <c r="J76" i="3" s="1"/>
  <c r="P105" i="4"/>
  <c r="R116" i="4"/>
  <c r="R130" i="4"/>
  <c r="P124" i="2"/>
  <c r="T143" i="2"/>
  <c r="T129" i="3"/>
  <c r="T128" i="3" s="1"/>
  <c r="T97" i="3" s="1"/>
  <c r="T244" i="3"/>
  <c r="T105" i="4"/>
  <c r="P130" i="4"/>
  <c r="T91" i="7"/>
  <c r="P129" i="3"/>
  <c r="P128" i="3" s="1"/>
  <c r="P97" i="3" s="1"/>
  <c r="R154" i="3"/>
  <c r="BK244" i="3"/>
  <c r="J244" i="3" s="1"/>
  <c r="J74" i="3" s="1"/>
  <c r="P269" i="3"/>
  <c r="R105" i="4"/>
  <c r="R92" i="4" s="1"/>
  <c r="T138" i="4"/>
  <c r="R89" i="5"/>
  <c r="R84" i="5"/>
  <c r="R83" i="5" s="1"/>
  <c r="P91" i="7"/>
  <c r="P98" i="7"/>
  <c r="T103" i="7"/>
  <c r="R100" i="2"/>
  <c r="BK154" i="3"/>
  <c r="J154" i="3"/>
  <c r="J69" i="3"/>
  <c r="P233" i="3"/>
  <c r="T280" i="3"/>
  <c r="P116" i="4"/>
  <c r="BK89" i="5"/>
  <c r="J89" i="5" s="1"/>
  <c r="J62" i="5" s="1"/>
  <c r="P87" i="6"/>
  <c r="BK96" i="6"/>
  <c r="J96" i="6"/>
  <c r="J63" i="6"/>
  <c r="R96" i="6"/>
  <c r="R91" i="7"/>
  <c r="T98" i="7"/>
  <c r="P175" i="2"/>
  <c r="P174" i="2" s="1"/>
  <c r="R129" i="3"/>
  <c r="R128" i="3" s="1"/>
  <c r="R97" i="3" s="1"/>
  <c r="P244" i="3"/>
  <c r="R269" i="3"/>
  <c r="R138" i="4"/>
  <c r="BK100" i="2"/>
  <c r="J100" i="2" s="1"/>
  <c r="J62" i="2" s="1"/>
  <c r="T124" i="2"/>
  <c r="R169" i="3"/>
  <c r="BK269" i="3"/>
  <c r="J269" i="3" s="1"/>
  <c r="J75" i="3" s="1"/>
  <c r="BK105" i="4"/>
  <c r="J105" i="4" s="1"/>
  <c r="J64" i="4" s="1"/>
  <c r="P138" i="4"/>
  <c r="P103" i="6"/>
  <c r="BK103" i="7"/>
  <c r="J103" i="7" s="1"/>
  <c r="J62" i="7" s="1"/>
  <c r="BK112" i="7"/>
  <c r="J112" i="7" s="1"/>
  <c r="J66" i="7" s="1"/>
  <c r="R112" i="7"/>
  <c r="P100" i="2"/>
  <c r="P95" i="2" s="1"/>
  <c r="P94" i="2" s="1"/>
  <c r="R124" i="2"/>
  <c r="T161" i="2"/>
  <c r="T175" i="2"/>
  <c r="T174" i="2"/>
  <c r="P169" i="3"/>
  <c r="P168" i="3" s="1"/>
  <c r="T233" i="3"/>
  <c r="P280" i="3"/>
  <c r="BK116" i="4"/>
  <c r="J116" i="4" s="1"/>
  <c r="J65" i="4" s="1"/>
  <c r="T130" i="4"/>
  <c r="R103" i="6"/>
  <c r="BK98" i="7"/>
  <c r="J98" i="7" s="1"/>
  <c r="J61" i="7" s="1"/>
  <c r="R103" i="7"/>
  <c r="P112" i="7"/>
  <c r="BK124" i="2"/>
  <c r="J124" i="2"/>
  <c r="J64" i="2" s="1"/>
  <c r="R143" i="2"/>
  <c r="BK161" i="2"/>
  <c r="J161" i="2"/>
  <c r="J69" i="2" s="1"/>
  <c r="BK175" i="2"/>
  <c r="BK174" i="2" s="1"/>
  <c r="J174" i="2" s="1"/>
  <c r="J72" i="2" s="1"/>
  <c r="BK169" i="3"/>
  <c r="BK168" i="3" s="1"/>
  <c r="J168" i="3" s="1"/>
  <c r="J71" i="3" s="1"/>
  <c r="BK233" i="3"/>
  <c r="J233" i="3" s="1"/>
  <c r="J73" i="3" s="1"/>
  <c r="R280" i="3"/>
  <c r="T116" i="4"/>
  <c r="BK130" i="4"/>
  <c r="J130" i="4"/>
  <c r="J67" i="4" s="1"/>
  <c r="BK87" i="6"/>
  <c r="BK86" i="6" s="1"/>
  <c r="T87" i="6"/>
  <c r="P96" i="6"/>
  <c r="BK91" i="7"/>
  <c r="J91" i="7" s="1"/>
  <c r="J60" i="7" s="1"/>
  <c r="R98" i="7"/>
  <c r="P103" i="7"/>
  <c r="T112" i="7"/>
  <c r="BK105" i="3"/>
  <c r="J105" i="3" s="1"/>
  <c r="J63" i="3" s="1"/>
  <c r="BK124" i="3"/>
  <c r="J124" i="3" s="1"/>
  <c r="J66" i="3" s="1"/>
  <c r="BK111" i="3"/>
  <c r="J111" i="3" s="1"/>
  <c r="J64" i="3" s="1"/>
  <c r="BK125" i="4"/>
  <c r="J125" i="4"/>
  <c r="J66" i="4" s="1"/>
  <c r="BK115" i="2"/>
  <c r="J115" i="2" s="1"/>
  <c r="J63" i="2" s="1"/>
  <c r="BK99" i="3"/>
  <c r="J99" i="3" s="1"/>
  <c r="J62" i="3" s="1"/>
  <c r="BK136" i="2"/>
  <c r="J136" i="2" s="1"/>
  <c r="J65" i="2" s="1"/>
  <c r="BK155" i="2"/>
  <c r="J155" i="2"/>
  <c r="J68" i="2" s="1"/>
  <c r="BK171" i="2"/>
  <c r="J171" i="2" s="1"/>
  <c r="J71" i="2" s="1"/>
  <c r="BK93" i="4"/>
  <c r="J93" i="4" s="1"/>
  <c r="J62" i="4" s="1"/>
  <c r="BK218" i="4"/>
  <c r="J218" i="4" s="1"/>
  <c r="J70" i="4" s="1"/>
  <c r="BK165" i="3"/>
  <c r="J165" i="3"/>
  <c r="J70" i="3" s="1"/>
  <c r="BK116" i="7"/>
  <c r="J116" i="7" s="1"/>
  <c r="J68" i="7" s="1"/>
  <c r="BK153" i="5"/>
  <c r="J153" i="5"/>
  <c r="J63" i="5" s="1"/>
  <c r="BK151" i="2"/>
  <c r="J151" i="2" s="1"/>
  <c r="J67" i="2" s="1"/>
  <c r="BK120" i="3"/>
  <c r="J120" i="3"/>
  <c r="J65" i="3" s="1"/>
  <c r="BK100" i="4"/>
  <c r="J100" i="4" s="1"/>
  <c r="J63" i="4" s="1"/>
  <c r="BK85" i="5"/>
  <c r="J85" i="5" s="1"/>
  <c r="J61" i="5" s="1"/>
  <c r="BK106" i="7"/>
  <c r="J106" i="7"/>
  <c r="J63" i="7" s="1"/>
  <c r="BK108" i="7"/>
  <c r="J108" i="7" s="1"/>
  <c r="J64" i="7" s="1"/>
  <c r="BK110" i="7"/>
  <c r="J110" i="7" s="1"/>
  <c r="J65" i="7" s="1"/>
  <c r="BK120" i="7"/>
  <c r="J120" i="7" s="1"/>
  <c r="J70" i="7" s="1"/>
  <c r="E48" i="7"/>
  <c r="J87" i="6"/>
  <c r="J62" i="6" s="1"/>
  <c r="BE101" i="7"/>
  <c r="F55" i="7"/>
  <c r="BE96" i="7"/>
  <c r="BE102" i="7"/>
  <c r="BE111" i="7"/>
  <c r="BE92" i="7"/>
  <c r="BE107" i="7"/>
  <c r="BE117" i="7"/>
  <c r="BE93" i="7"/>
  <c r="BE95" i="7"/>
  <c r="J86" i="7"/>
  <c r="BE94" i="7"/>
  <c r="BE113" i="7"/>
  <c r="J52" i="7"/>
  <c r="BE97" i="7"/>
  <c r="BE100" i="7"/>
  <c r="BE105" i="7"/>
  <c r="BE114" i="7"/>
  <c r="BE99" i="7"/>
  <c r="BE104" i="7"/>
  <c r="BE109" i="7"/>
  <c r="BE121" i="7"/>
  <c r="BE97" i="6"/>
  <c r="F55" i="6"/>
  <c r="J78" i="6"/>
  <c r="BE129" i="6"/>
  <c r="J54" i="6"/>
  <c r="BE88" i="6"/>
  <c r="BE104" i="6"/>
  <c r="BE114" i="6"/>
  <c r="E48" i="6"/>
  <c r="BE123" i="6"/>
  <c r="BE93" i="6"/>
  <c r="BE110" i="6"/>
  <c r="BE131" i="6"/>
  <c r="BE135" i="6"/>
  <c r="BE137" i="6"/>
  <c r="BE128" i="6"/>
  <c r="BE118" i="6"/>
  <c r="BE126" i="6"/>
  <c r="BE142" i="6"/>
  <c r="BE100" i="6"/>
  <c r="BE130" i="6"/>
  <c r="BE103" i="5"/>
  <c r="J52" i="5"/>
  <c r="J79" i="5"/>
  <c r="E73" i="5"/>
  <c r="BE100" i="5"/>
  <c r="BE97" i="5"/>
  <c r="BE108" i="5"/>
  <c r="BE150" i="5"/>
  <c r="BE86" i="5"/>
  <c r="BE109" i="5"/>
  <c r="BE117" i="5"/>
  <c r="F80" i="5"/>
  <c r="BE90" i="5"/>
  <c r="BE94" i="5"/>
  <c r="BE111" i="5"/>
  <c r="BE112" i="5"/>
  <c r="BE147" i="5"/>
  <c r="BE116" i="5"/>
  <c r="BE139" i="5"/>
  <c r="BE143" i="5"/>
  <c r="BE151" i="5"/>
  <c r="BE154" i="5"/>
  <c r="BE106" i="5"/>
  <c r="J84" i="4"/>
  <c r="BE162" i="4"/>
  <c r="BE194" i="4"/>
  <c r="F87" i="4"/>
  <c r="BE139" i="4"/>
  <c r="BE150" i="4"/>
  <c r="BE209" i="4"/>
  <c r="J54" i="4"/>
  <c r="BE94" i="4"/>
  <c r="BE214" i="4"/>
  <c r="BE101" i="4"/>
  <c r="BE168" i="4"/>
  <c r="BE197" i="4"/>
  <c r="J129" i="3"/>
  <c r="J68" i="3" s="1"/>
  <c r="J169" i="3"/>
  <c r="J72" i="3" s="1"/>
  <c r="BE190" i="4"/>
  <c r="BE192" i="4"/>
  <c r="BE204" i="4"/>
  <c r="E48" i="4"/>
  <c r="BE117" i="4"/>
  <c r="BE201" i="4"/>
  <c r="BE106" i="4"/>
  <c r="BE126" i="4"/>
  <c r="BE134" i="4"/>
  <c r="BE143" i="4"/>
  <c r="BE159" i="4"/>
  <c r="BE121" i="4"/>
  <c r="BE146" i="4"/>
  <c r="BE178" i="4"/>
  <c r="BE186" i="4"/>
  <c r="BE131" i="4"/>
  <c r="BE182" i="4"/>
  <c r="BE111" i="4"/>
  <c r="BE173" i="4"/>
  <c r="BE219" i="4"/>
  <c r="BK170" i="2"/>
  <c r="J170" i="2" s="1"/>
  <c r="J70" i="2" s="1"/>
  <c r="J175" i="2"/>
  <c r="J73" i="2"/>
  <c r="J52" i="3"/>
  <c r="BE220" i="3"/>
  <c r="BE224" i="3"/>
  <c r="BE229" i="3"/>
  <c r="BE231" i="3"/>
  <c r="BE234" i="3"/>
  <c r="BE240" i="3"/>
  <c r="BE252" i="3"/>
  <c r="BE257" i="3"/>
  <c r="BE265" i="3"/>
  <c r="BE290" i="3"/>
  <c r="F55" i="3"/>
  <c r="BE100" i="3"/>
  <c r="BE155" i="3"/>
  <c r="BE216" i="3"/>
  <c r="E48" i="3"/>
  <c r="BE197" i="3"/>
  <c r="BE270" i="3"/>
  <c r="BE275" i="3"/>
  <c r="J54" i="3"/>
  <c r="BE130" i="3"/>
  <c r="BE183" i="3"/>
  <c r="BE185" i="3"/>
  <c r="BE191" i="3"/>
  <c r="BE212" i="3"/>
  <c r="BE248" i="3"/>
  <c r="BE262" i="3"/>
  <c r="BE112" i="3"/>
  <c r="BE245" i="3"/>
  <c r="BE140" i="3"/>
  <c r="BE208" i="3"/>
  <c r="BE238" i="3"/>
  <c r="BE267" i="3"/>
  <c r="BE287" i="3"/>
  <c r="BE106" i="3"/>
  <c r="BE121" i="3"/>
  <c r="BE125" i="3"/>
  <c r="BE149" i="3"/>
  <c r="BE160" i="3"/>
  <c r="BE281" i="3"/>
  <c r="BE166" i="3"/>
  <c r="BE255" i="3"/>
  <c r="BE134" i="3"/>
  <c r="BE146" i="3"/>
  <c r="BE170" i="3"/>
  <c r="BE242" i="3"/>
  <c r="BE293" i="3"/>
  <c r="E48" i="2"/>
  <c r="BB55" i="1"/>
  <c r="BE178" i="2"/>
  <c r="J52" i="2"/>
  <c r="F55" i="2"/>
  <c r="BE111" i="2"/>
  <c r="BE125" i="2"/>
  <c r="BE131" i="2"/>
  <c r="BE144" i="2"/>
  <c r="BE147" i="2"/>
  <c r="BE152" i="2"/>
  <c r="BE156" i="2"/>
  <c r="BE165" i="2"/>
  <c r="BE167" i="2"/>
  <c r="BE172" i="2"/>
  <c r="BE176" i="2"/>
  <c r="BE177" i="2"/>
  <c r="BA55" i="1"/>
  <c r="J54" i="2"/>
  <c r="BE96" i="2"/>
  <c r="BE101" i="2"/>
  <c r="BE106" i="2"/>
  <c r="BE116" i="2"/>
  <c r="BE137" i="2"/>
  <c r="BE162" i="2"/>
  <c r="AW55" i="1"/>
  <c r="BC55" i="1"/>
  <c r="BD55" i="1"/>
  <c r="F34" i="7"/>
  <c r="BA60" i="1" s="1"/>
  <c r="F37" i="6"/>
  <c r="BD59" i="1" s="1"/>
  <c r="F34" i="3"/>
  <c r="BA56" i="1" s="1"/>
  <c r="F36" i="5"/>
  <c r="BC58" i="1" s="1"/>
  <c r="F37" i="5"/>
  <c r="BD58" i="1" s="1"/>
  <c r="F35" i="4"/>
  <c r="BB57" i="1" s="1"/>
  <c r="F36" i="3"/>
  <c r="BC56" i="1" s="1"/>
  <c r="F34" i="5"/>
  <c r="BA58" i="1" s="1"/>
  <c r="J34" i="7"/>
  <c r="AW60" i="1" s="1"/>
  <c r="F36" i="6"/>
  <c r="BC59" i="1" s="1"/>
  <c r="F35" i="5"/>
  <c r="BB58" i="1" s="1"/>
  <c r="F35" i="7"/>
  <c r="BB60" i="1" s="1"/>
  <c r="J34" i="6"/>
  <c r="AW59" i="1" s="1"/>
  <c r="F36" i="4"/>
  <c r="BC57" i="1" s="1"/>
  <c r="J34" i="4"/>
  <c r="AW57" i="1" s="1"/>
  <c r="F37" i="3"/>
  <c r="BD56" i="1" s="1"/>
  <c r="F36" i="7"/>
  <c r="BC60" i="1" s="1"/>
  <c r="F34" i="4"/>
  <c r="BA57" i="1" s="1"/>
  <c r="F34" i="6"/>
  <c r="BA59" i="1" s="1"/>
  <c r="F37" i="7"/>
  <c r="BD60" i="1" s="1"/>
  <c r="J34" i="5"/>
  <c r="AW58" i="1" s="1"/>
  <c r="F35" i="3"/>
  <c r="BB56" i="1" s="1"/>
  <c r="J34" i="3"/>
  <c r="AW56" i="1" s="1"/>
  <c r="F37" i="4"/>
  <c r="BD57" i="1" s="1"/>
  <c r="F35" i="6"/>
  <c r="BB59" i="1" s="1"/>
  <c r="BK85" i="6" l="1"/>
  <c r="J85" i="6" s="1"/>
  <c r="J60" i="6" s="1"/>
  <c r="J86" i="6"/>
  <c r="J61" i="6" s="1"/>
  <c r="P93" i="2"/>
  <c r="AU55" i="1" s="1"/>
  <c r="BK98" i="3"/>
  <c r="J98" i="3" s="1"/>
  <c r="J61" i="3" s="1"/>
  <c r="BK92" i="4"/>
  <c r="J92" i="4" s="1"/>
  <c r="J61" i="4" s="1"/>
  <c r="BK172" i="4"/>
  <c r="J172" i="4" s="1"/>
  <c r="J69" i="4" s="1"/>
  <c r="P92" i="4"/>
  <c r="P91" i="4"/>
  <c r="P90" i="4" s="1"/>
  <c r="AU57" i="1" s="1"/>
  <c r="T92" i="4"/>
  <c r="T91" i="4"/>
  <c r="T90" i="4" s="1"/>
  <c r="R90" i="7"/>
  <c r="R95" i="2"/>
  <c r="R94" i="2"/>
  <c r="R93" i="2" s="1"/>
  <c r="P90" i="7"/>
  <c r="AU60" i="1"/>
  <c r="T86" i="6"/>
  <c r="T85" i="6" s="1"/>
  <c r="T84" i="6" s="1"/>
  <c r="T90" i="7"/>
  <c r="R91" i="4"/>
  <c r="R90" i="4" s="1"/>
  <c r="T168" i="3"/>
  <c r="T96" i="3"/>
  <c r="BK84" i="5"/>
  <c r="BK83" i="5" s="1"/>
  <c r="J83" i="5" s="1"/>
  <c r="J59" i="5" s="1"/>
  <c r="BK128" i="3"/>
  <c r="J128" i="3" s="1"/>
  <c r="J67" i="3" s="1"/>
  <c r="P86" i="6"/>
  <c r="P85" i="6"/>
  <c r="P84" i="6" s="1"/>
  <c r="AU59" i="1" s="1"/>
  <c r="P96" i="3"/>
  <c r="AU56" i="1"/>
  <c r="R168" i="3"/>
  <c r="R96" i="3"/>
  <c r="T95" i="2"/>
  <c r="T94" i="2"/>
  <c r="T93" i="2" s="1"/>
  <c r="R86" i="6"/>
  <c r="R85" i="6"/>
  <c r="R84" i="6"/>
  <c r="BK95" i="2"/>
  <c r="J95" i="2"/>
  <c r="J61" i="2"/>
  <c r="BK115" i="7"/>
  <c r="J115" i="7" s="1"/>
  <c r="J67" i="7" s="1"/>
  <c r="BK119" i="7"/>
  <c r="J119" i="7"/>
  <c r="J69" i="7" s="1"/>
  <c r="BK84" i="6"/>
  <c r="J84" i="6"/>
  <c r="BK91" i="4"/>
  <c r="J91" i="4" s="1"/>
  <c r="J60" i="4" s="1"/>
  <c r="BK94" i="2"/>
  <c r="J94" i="2"/>
  <c r="J60" i="2"/>
  <c r="J33" i="4"/>
  <c r="AV57" i="1" s="1"/>
  <c r="AT57" i="1" s="1"/>
  <c r="F33" i="4"/>
  <c r="AZ57" i="1" s="1"/>
  <c r="F33" i="6"/>
  <c r="AZ59" i="1"/>
  <c r="J33" i="5"/>
  <c r="AV58" i="1" s="1"/>
  <c r="AT58" i="1" s="1"/>
  <c r="J33" i="3"/>
  <c r="AV56" i="1"/>
  <c r="AT56" i="1" s="1"/>
  <c r="BA54" i="1"/>
  <c r="W30" i="1"/>
  <c r="F33" i="2"/>
  <c r="AZ55" i="1" s="1"/>
  <c r="F33" i="7"/>
  <c r="AZ60" i="1"/>
  <c r="BB54" i="1"/>
  <c r="W31" i="1" s="1"/>
  <c r="J33" i="6"/>
  <c r="AV59" i="1"/>
  <c r="AT59" i="1"/>
  <c r="F33" i="5"/>
  <c r="AZ58" i="1"/>
  <c r="J33" i="7"/>
  <c r="AV60" i="1"/>
  <c r="AT60" i="1" s="1"/>
  <c r="BC54" i="1"/>
  <c r="W32" i="1"/>
  <c r="J33" i="2"/>
  <c r="AV55" i="1" s="1"/>
  <c r="AT55" i="1" s="1"/>
  <c r="BD54" i="1"/>
  <c r="W33" i="1"/>
  <c r="F33" i="3"/>
  <c r="AZ56" i="1" s="1"/>
  <c r="J30" i="6"/>
  <c r="AG59" i="1"/>
  <c r="BK97" i="3" l="1"/>
  <c r="J97" i="3" s="1"/>
  <c r="J60" i="3" s="1"/>
  <c r="BK90" i="7"/>
  <c r="J90" i="7"/>
  <c r="J59" i="7"/>
  <c r="J84" i="5"/>
  <c r="J60" i="5" s="1"/>
  <c r="AN59" i="1"/>
  <c r="J59" i="6"/>
  <c r="J39" i="6"/>
  <c r="BK90" i="4"/>
  <c r="J90" i="4"/>
  <c r="BK96" i="3"/>
  <c r="J96" i="3" s="1"/>
  <c r="J30" i="3" s="1"/>
  <c r="AG56" i="1" s="1"/>
  <c r="AN56" i="1" s="1"/>
  <c r="BK93" i="2"/>
  <c r="J93" i="2"/>
  <c r="J59" i="2"/>
  <c r="J30" i="5"/>
  <c r="AG58" i="1" s="1"/>
  <c r="AW54" i="1"/>
  <c r="AK30" i="1"/>
  <c r="AY54" i="1"/>
  <c r="AX54" i="1"/>
  <c r="J30" i="7"/>
  <c r="AG60" i="1"/>
  <c r="AZ54" i="1"/>
  <c r="W29" i="1" s="1"/>
  <c r="AU54" i="1"/>
  <c r="J30" i="4"/>
  <c r="AG57" i="1"/>
  <c r="AN57" i="1" s="1"/>
  <c r="J39" i="5" l="1"/>
  <c r="J39" i="7"/>
  <c r="J39" i="4"/>
  <c r="J59" i="4"/>
  <c r="J39" i="3"/>
  <c r="J59" i="3"/>
  <c r="AN60" i="1"/>
  <c r="AN58" i="1"/>
  <c r="J30" i="2"/>
  <c r="AG55" i="1" s="1"/>
  <c r="AG54" i="1" s="1"/>
  <c r="AK26" i="1" s="1"/>
  <c r="AV54" i="1"/>
  <c r="AK29" i="1" s="1"/>
  <c r="AN55" i="1" l="1"/>
  <c r="J39" i="2"/>
  <c r="AK35" i="1"/>
  <c r="AT54" i="1"/>
  <c r="AN54" i="1" s="1"/>
</calcChain>
</file>

<file path=xl/sharedStrings.xml><?xml version="1.0" encoding="utf-8"?>
<sst xmlns="http://schemas.openxmlformats.org/spreadsheetml/2006/main" count="8285" uniqueCount="1261">
  <si>
    <t>Export Komplet</t>
  </si>
  <si>
    <t>VZ</t>
  </si>
  <si>
    <t>2.0</t>
  </si>
  <si>
    <t>ZAMOK</t>
  </si>
  <si>
    <t>False</t>
  </si>
  <si>
    <t>{20636761-4866-48e2-a149-e6f1329f7d17}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</si>
  <si>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</si>
  <si>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</si>
  <si>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</si>
  <si>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</si>
  <si>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</si>
  <si>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</si>
  <si>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</si>
  <si>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</si>
  <si>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770/22-2025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</si>
  <si>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</si>
  <si>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</si>
  <si>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Vybudování volnočasového areálu na poz. č.k. 629/2 v k.ú. Žernovka</t>
  </si>
  <si>
    <t>KSO:</t>
  </si>
  <si>
    <t/>
  </si>
  <si>
    <t>CC-CZ:</t>
  </si>
  <si>
    <t>Místo:</t>
  </si>
  <si>
    <t>Mukařov</t>
  </si>
  <si>
    <t>Datum:</t>
  </si>
  <si>
    <t>30. 6. 2023</t>
  </si>
  <si>
    <t>Zadavatel:</t>
  </si>
  <si>
    <t>IČ:</t>
  </si>
  <si>
    <t>Obec Mukařov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</si>
  <si>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</si>
  <si>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</si>
  <si>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</si>
  <si>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</si>
  <si>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</si>
  <si>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</si>
  <si>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</si>
  <si>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05649358</t>
  </si>
  <si>
    <t>Ing. Theodor Collino</t>
  </si>
  <si>
    <t>CZ8201043686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</si>
  <si>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</si>
  <si>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</si>
  <si>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</si>
  <si>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</si>
  <si>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</si>
  <si>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</si>
  <si>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</si>
  <si>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</si>
  <si>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</si>
  <si>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</si>
  <si>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</si>
  <si>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</si>
  <si>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</si>
  <si>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</si>
  <si>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</si>
  <si>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</si>
  <si>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</si>
  <si>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</si>
  <si>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</si>
  <si>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</si>
  <si>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</si>
  <si>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</si>
  <si>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</si>
  <si>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</si>
  <si>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</si>
  <si>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</si>
  <si>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</si>
  <si>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</si>
  <si>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</si>
  <si>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</si>
  <si>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</si>
  <si>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</si>
  <si>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</si>
  <si>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</si>
  <si>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</si>
  <si>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</si>
  <si>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</si>
  <si>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</si>
  <si>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</si>
  <si>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</si>
  <si>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</si>
  <si>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</si>
  <si>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Hřiště na Nohejbal</t>
  </si>
  <si>
    <t>STA</t>
  </si>
  <si>
    <t>1</t>
  </si>
  <si>
    <t>{807a19d7-1ec3-4be7-9a7a-088551905d54}</t>
  </si>
  <si>
    <t>2</t>
  </si>
  <si>
    <t>SO04</t>
  </si>
  <si>
    <t xml:space="preserve">Zahradní domek </t>
  </si>
  <si>
    <t>{762fa8a7-dcf6-49ca-803c-2b2736d7e69f}</t>
  </si>
  <si>
    <t>SO09</t>
  </si>
  <si>
    <t>Stání pro osobní auta</t>
  </si>
  <si>
    <t>{992cf1af-c462-4852-a2fb-3c4fdbe21f38}</t>
  </si>
  <si>
    <t>SO11</t>
  </si>
  <si>
    <t xml:space="preserve">Oplocení </t>
  </si>
  <si>
    <t>{d76f456b-561d-4c23-94f7-c693ad6645a7}</t>
  </si>
  <si>
    <t>SO12</t>
  </si>
  <si>
    <t>Sadové úpravy</t>
  </si>
  <si>
    <t>{60045a34-0b46-4e9b-ad68-6cee9755d64f}</t>
  </si>
  <si>
    <t>VRN</t>
  </si>
  <si>
    <t xml:space="preserve">Vedlejší a ostatní náklady </t>
  </si>
  <si>
    <t>VON</t>
  </si>
  <si>
    <t>{ed0a2c73-42db-4140-adfc-b44b310497c6}</t>
  </si>
  <si>
    <t>ObjemZákladPatek</t>
  </si>
  <si>
    <t>0,144</t>
  </si>
  <si>
    <t>Odkopávky</t>
  </si>
  <si>
    <t>44</t>
  </si>
  <si>
    <t>KRYCÍ LIST SOUPISU PRACÍ</t>
  </si>
  <si>
    <t>PlochaHřiště</t>
  </si>
  <si>
    <t>220</t>
  </si>
  <si>
    <t>SkrývkaMM3</t>
  </si>
  <si>
    <t>VýkopNaSkládku</t>
  </si>
  <si>
    <t>0,4</t>
  </si>
  <si>
    <t>ZásypyZpět</t>
  </si>
  <si>
    <t>44,144</t>
  </si>
  <si>
    <t>Objekt:</t>
  </si>
  <si>
    <t>SO01 - Hřiště na Nohejbal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</si>
  <si>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</si>
  <si>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</si>
  <si>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</si>
  <si>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</si>
  <si>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</si>
  <si>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</si>
  <si>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</si>
  <si>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</si>
  <si>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</si>
  <si>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</si>
  <si>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</si>
  <si>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2 - Zakládání</t>
  </si>
  <si>
    <t xml:space="preserve">      27.4 - Zakládání - pasy</t>
  </si>
  <si>
    <t xml:space="preserve">    5 - Komunikace pozemní</t>
  </si>
  <si>
    <t xml:space="preserve">    9 - Ostatní konstrukce a práce, bourání</t>
  </si>
  <si>
    <t xml:space="preserve">  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</si>
  <si>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</si>
  <si>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</si>
  <si>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</si>
  <si>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</si>
  <si>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</si>
  <si>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</si>
  <si>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</si>
  <si>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</si>
  <si>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</si>
  <si>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</si>
  <si>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</si>
  <si>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</si>
  <si>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</si>
  <si>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</si>
  <si>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</si>
  <si>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</si>
  <si>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</si>
  <si>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</si>
  <si>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</si>
  <si>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</si>
  <si>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131213702</t>
  </si>
  <si>
    <t>Hloubení nezapažených jam ručně s urovnáním dna do předepsaného profilu a spádu v hornině třídy těžitelnosti I skupiny 3 nesoudržných</t>
  </si>
  <si>
    <t>m3</t>
  </si>
  <si>
    <t>CS ÚRS 2025 01</t>
  </si>
  <si>
    <t>4</t>
  </si>
  <si>
    <t>-1001597379</t>
  </si>
  <si>
    <t>Online PSC</t>
  </si>
  <si>
    <t>https://podminky.urs.cz/item/CS_URS_2025_01/131213702</t>
  </si>
  <si>
    <t>VV</t>
  </si>
  <si>
    <t>2 * 0,3 * 0,3 * 0,8</t>
  </si>
  <si>
    <t>Součet</t>
  </si>
  <si>
    <t>12</t>
  </si>
  <si>
    <t>Zemní práce - odkopávky a prokopávky</t>
  </si>
  <si>
    <t>121103111</t>
  </si>
  <si>
    <t>Skrývka zemin schopných zúrodnění v rovině a ve sklonu do 1:5</t>
  </si>
  <si>
    <t>3</t>
  </si>
  <si>
    <t>-631911447</t>
  </si>
  <si>
    <t>https://podminky.urs.cz/item/CS_URS_2025_01/121103111</t>
  </si>
  <si>
    <t>Skrývky ornice a drnů je provedena na celé zájmové ploše</t>
  </si>
  <si>
    <t>0,20 * 11 * 20</t>
  </si>
  <si>
    <t>Mezisoučet</t>
  </si>
  <si>
    <t>122151107</t>
  </si>
  <si>
    <t>Odkopávky a prokopávky nezapažené strojně v hornině třídy těžitelnosti I skupiny 1 a 2 přes 5 000 m3</t>
  </si>
  <si>
    <t>-1568852462</t>
  </si>
  <si>
    <t>https://podminky.urs.cz/item/CS_URS_2025_01/122151107</t>
  </si>
  <si>
    <t xml:space="preserve">Odkopávky na pozemku </t>
  </si>
  <si>
    <t>122151403</t>
  </si>
  <si>
    <t>Vykopávky v zemnících na suchu strojně zapažených i nezapažených v hornině třídy těžitelnosti I skupiny 1 a 2 přes 50 do 100 m3</t>
  </si>
  <si>
    <t>-658382649</t>
  </si>
  <si>
    <t>https://podminky.urs.cz/item/CS_URS_2025_01/122151403</t>
  </si>
  <si>
    <t>13</t>
  </si>
  <si>
    <t>Zemní práce - hloubené vykopávky</t>
  </si>
  <si>
    <t>5</t>
  </si>
  <si>
    <t>131213711</t>
  </si>
  <si>
    <t>Hloubení zapažených jam ručně s urovnáním dna do předepsaného profilu a spádu v hornině třídy těžitelnosti I skupiny 3 soudržných</t>
  </si>
  <si>
    <t>-327153139</t>
  </si>
  <si>
    <t>https://podminky.urs.cz/item/CS_URS_2025_01/131213711</t>
  </si>
  <si>
    <t>P</t>
  </si>
  <si>
    <t>Poznámka k položce:_x000D_
V cenách jsou započteny i náklady na případné nutné přemístění výkopku ve výkopišti a na přehození výkopku na přilehlém terénu od okraje jámy nebo naložení na dopravní prostředek.</t>
  </si>
  <si>
    <t xml:space="preserve">Výkopy stavební jámy </t>
  </si>
  <si>
    <t xml:space="preserve"> 2* 0,5 * 0,5 * 0,8</t>
  </si>
  <si>
    <t>ZpětnýZásyp</t>
  </si>
  <si>
    <t>16</t>
  </si>
  <si>
    <t>Zemní práce - přemístění výkopku</t>
  </si>
  <si>
    <t>6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</si>
  <si>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</si>
  <si>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</si>
  <si>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-1524974970</t>
  </si>
  <si>
    <t>https://podminky.urs.cz/item/CS_URS_2025_01/162251102</t>
  </si>
  <si>
    <t>7</t>
  </si>
  <si>
    <t>162651111</t>
  </si>
  <si>
    <t>Vodorovné přemístění výkopku nebo sypaniny po suchu na obvyklém dopravním prostředku, bez naložení výkopku, avšak se složením bez rozhrnutí z horniny třídy těžitelnosti I skupiny 1 až 3 na vzdálenost přes 3 000 do 4 000 m</t>
  </si>
  <si>
    <t>-1459761063</t>
  </si>
  <si>
    <t>https://podminky.urs.cz/item/CS_URS_2025_01/162651111</t>
  </si>
  <si>
    <t>uložení ornice na pozemku unvestora</t>
  </si>
  <si>
    <t xml:space="preserve">SkrývkaMM3 </t>
  </si>
  <si>
    <t>SKL_ornice</t>
  </si>
  <si>
    <t>17</t>
  </si>
  <si>
    <t>Zemní práce - konstrukce ze zemin</t>
  </si>
  <si>
    <t>8</t>
  </si>
  <si>
    <t>171151103</t>
  </si>
  <si>
    <t>Uložení sypanin do násypů strojně s rozprostřením sypaniny ve vrstvách a s hrubým urovnáním zhutněných z hornin soudržných jakékoliv třídy těžitelnosti</t>
  </si>
  <si>
    <t>1170473761</t>
  </si>
  <si>
    <t>https://podminky.urs.cz/item/CS_URS_2025_01/171151103</t>
  </si>
  <si>
    <t>Srovnání pozemku</t>
  </si>
  <si>
    <t>18</t>
  </si>
  <si>
    <t>Zemní práce - povrchové úpravy terénu</t>
  </si>
  <si>
    <t>9</t>
  </si>
  <si>
    <t>181311103</t>
  </si>
  <si>
    <t>Rozprostření a urovnání ornice v rovině nebo ve svahu sklonu do 1:5 ručně při souvislé ploše, tl. vrstvy do 200 mm</t>
  </si>
  <si>
    <t>m2</t>
  </si>
  <si>
    <t>-794678082</t>
  </si>
  <si>
    <t>https://podminky.urs.cz/item/CS_URS_2025_01/181311103</t>
  </si>
  <si>
    <t>10</t>
  </si>
  <si>
    <t>181912112</t>
  </si>
  <si>
    <t>Úprava pláně vyrovnáním výškových rozdílů ručně v hornině třídy těžitelnosti I skupiny 3 se zhutněním</t>
  </si>
  <si>
    <t>534654969</t>
  </si>
  <si>
    <t>https://podminky.urs.cz/item/CS_URS_2025_01/181912112</t>
  </si>
  <si>
    <t>11 * 20</t>
  </si>
  <si>
    <t>Zakládání</t>
  </si>
  <si>
    <t>11</t>
  </si>
  <si>
    <t>275313611</t>
  </si>
  <si>
    <t>Základy z betonu prostého patky a bloky z betonu kamenem neprokládaného tř. C 16/20</t>
  </si>
  <si>
    <t>276098116</t>
  </si>
  <si>
    <t>https://podminky.urs.cz/item/CS_URS_2025_01/275313611</t>
  </si>
  <si>
    <t>27.4</t>
  </si>
  <si>
    <t>Zakládání - pasy</t>
  </si>
  <si>
    <t>275321115</t>
  </si>
  <si>
    <t>Základové konstrukce z betonu železového patky a bloky ve výkopu nebo na hlavách pilot C 16/20</t>
  </si>
  <si>
    <t>1780579168</t>
  </si>
  <si>
    <t>https://podminky.urs.cz/item/CS_URS_2025_01/275321115</t>
  </si>
  <si>
    <t>Beton základů a desek B 20</t>
  </si>
  <si>
    <t>BET_Patky</t>
  </si>
  <si>
    <t>Komunikace pozemní</t>
  </si>
  <si>
    <t>564871116</t>
  </si>
  <si>
    <t>Podklad ze štěrkodrti ŠD s rozprostřením a zhutněním plochy přes 100 m2, po zhutnění tl. 300 mm</t>
  </si>
  <si>
    <t>-1341868015</t>
  </si>
  <si>
    <t>https://podminky.urs.cz/item/CS_URS_2025_01/564871116</t>
  </si>
  <si>
    <t>14</t>
  </si>
  <si>
    <t>565191191-R</t>
  </si>
  <si>
    <t xml:space="preserve">Podklad ploch pro tělovýchovu vícevrstvý </t>
  </si>
  <si>
    <t>m</t>
  </si>
  <si>
    <t>-732871577</t>
  </si>
  <si>
    <t>PlochaHřiště / 3</t>
  </si>
  <si>
    <t>589116112</t>
  </si>
  <si>
    <t>Kryt ploch pro tělovýchovu jednovrstvový nebo dvouvrstvový s rozprostřením hmot, vlhčením a zhutněním hlinitopísčitý, o tl. přes 20 do 50 mm</t>
  </si>
  <si>
    <t>598758518</t>
  </si>
  <si>
    <t>https://podminky.urs.cz/item/CS_URS_2025_01/589116112</t>
  </si>
  <si>
    <t>Ostatní konstrukce a práce, bourání</t>
  </si>
  <si>
    <t>998</t>
  </si>
  <si>
    <t>Přesun hmot</t>
  </si>
  <si>
    <t>998231311</t>
  </si>
  <si>
    <t>Přesun hmot pro sadovnické a krajinářské úpravy strojně dopravní vzdálenost do 5000 m</t>
  </si>
  <si>
    <t>t</t>
  </si>
  <si>
    <t>519842025</t>
  </si>
  <si>
    <t>https://podminky.urs.cz/item/CS_URS_2025_01/998231311</t>
  </si>
  <si>
    <t>PSV</t>
  </si>
  <si>
    <t>Práce a dodávky PSV</t>
  </si>
  <si>
    <t>767</t>
  </si>
  <si>
    <t>Konstrukce zámečnické</t>
  </si>
  <si>
    <t>767220550-R</t>
  </si>
  <si>
    <t>Montáž osazení samostatného sloupku</t>
  </si>
  <si>
    <t>kus</t>
  </si>
  <si>
    <t>-1263527296</t>
  </si>
  <si>
    <t>M</t>
  </si>
  <si>
    <t>55283915</t>
  </si>
  <si>
    <t>trubka ocelová bezešvá hladká jakost 11 353 108x3,6mm</t>
  </si>
  <si>
    <t>32</t>
  </si>
  <si>
    <t>-817783186</t>
  </si>
  <si>
    <t>19</t>
  </si>
  <si>
    <t>998767101</t>
  </si>
  <si>
    <t>Přesun hmot pro zámečnické konstrukce stanovený z hmotnosti přesunovaného materiálu vodorovná dopravní vzdálenost do 50 m základní v objektech výšky do 6 m</t>
  </si>
  <si>
    <t>2007901700</t>
  </si>
  <si>
    <t>https://podminky.urs.cz/item/CS_URS_2025_01/998767101</t>
  </si>
  <si>
    <t>BED_ZáklDesk</t>
  </si>
  <si>
    <t>0,96</t>
  </si>
  <si>
    <t>BET_ZákDeska</t>
  </si>
  <si>
    <t>0,798</t>
  </si>
  <si>
    <t>BET_ZáklPasy</t>
  </si>
  <si>
    <t>1,692</t>
  </si>
  <si>
    <t>HI_S_plocha</t>
  </si>
  <si>
    <t>2,868</t>
  </si>
  <si>
    <t>HI_V_plocha</t>
  </si>
  <si>
    <t>5,472</t>
  </si>
  <si>
    <t>HI_ZpětnýSpoj</t>
  </si>
  <si>
    <t>9,56</t>
  </si>
  <si>
    <t>KotveníDomku</t>
  </si>
  <si>
    <t xml:space="preserve">SO04 - Zahradní domek </t>
  </si>
  <si>
    <t>NátěyDomku</t>
  </si>
  <si>
    <t>24,393</t>
  </si>
  <si>
    <t>OrniceKUložení</t>
  </si>
  <si>
    <t>PlochaOrnice</t>
  </si>
  <si>
    <t>20</t>
  </si>
  <si>
    <t>PočetSvorníky</t>
  </si>
  <si>
    <t>RýhyNaSkládku</t>
  </si>
  <si>
    <t>ŘezivoCelkem</t>
  </si>
  <si>
    <t>11,771</t>
  </si>
  <si>
    <t xml:space="preserve">      11 - Zemní práce - přípravné a přidružené práce</t>
  </si>
  <si>
    <t xml:space="preserve">      27.3 - Zakládání - DESKY</t>
  </si>
  <si>
    <t xml:space="preserve">    998 - Přesun hmot</t>
  </si>
  <si>
    <t xml:space="preserve">    711 - Izolace proti vodě, vlhkosti a plynům</t>
  </si>
  <si>
    <t xml:space="preserve">    712 - Povlakové krytiny</t>
  </si>
  <si>
    <t xml:space="preserve">    762 - Konstrukce tesařské</t>
  </si>
  <si>
    <t xml:space="preserve">    763 - Konstrukce suché výstavby</t>
  </si>
  <si>
    <t xml:space="preserve">    783 - Dokončovací práce - nátěry</t>
  </si>
  <si>
    <t>Zemní práce - přípravné a přidružené práce</t>
  </si>
  <si>
    <t>121151123_TC</t>
  </si>
  <si>
    <t>Sejmutí ornice strojně při souvislé ploše přes 500 m2, tl. vrstvy do 200 mm</t>
  </si>
  <si>
    <t>21507181</t>
  </si>
  <si>
    <t>https://podminky.urs.cz/item/CS_URS_2025_01/121151123_TC</t>
  </si>
  <si>
    <t>Sejmutí ornice</t>
  </si>
  <si>
    <t>4 * 5 " plocha domku</t>
  </si>
  <si>
    <t>132251103</t>
  </si>
  <si>
    <t>Hloubení nezapažených rýh šířky do 800 mm strojně s urovnáním dna do předepsaného profilu a spádu v hornině třídy těžitelnosti I skupiny 3 přes 50 do 100 m3</t>
  </si>
  <si>
    <t>1719793687</t>
  </si>
  <si>
    <t>https://podminky.urs.cz/item/CS_URS_2025_01/132251103</t>
  </si>
  <si>
    <t>Domek Ester</t>
  </si>
  <si>
    <t>0,3 * ( 2 * 1,9 + 2 * 2,80 ) * 0,60</t>
  </si>
  <si>
    <t>941713857</t>
  </si>
  <si>
    <t>Ornice</t>
  </si>
  <si>
    <t>0,20 * PlochaOrnice</t>
  </si>
  <si>
    <t>Výkopek</t>
  </si>
  <si>
    <t>OdvozNaSkládku</t>
  </si>
  <si>
    <t>171251201</t>
  </si>
  <si>
    <t>Uložení sypaniny na skládky nebo meziskládky bez hutnění s upravením uložené sypaniny do předepsaného tvaru</t>
  </si>
  <si>
    <t>-2044731518</t>
  </si>
  <si>
    <t>https://podminky.urs.cz/item/CS_URS_2025_01/171251201</t>
  </si>
  <si>
    <t>-255138333</t>
  </si>
  <si>
    <t>27.3</t>
  </si>
  <si>
    <t>Zakládání - DESKY</t>
  </si>
  <si>
    <t>273313511</t>
  </si>
  <si>
    <t>Základy z betonu prostého desky z betonu kamenem neprokládaného tř. C 12/15</t>
  </si>
  <si>
    <t>1289573368</t>
  </si>
  <si>
    <t>https://podminky.urs.cz/item/CS_URS_2025_01/273313511</t>
  </si>
  <si>
    <t>Polštář základu z betonu prostého</t>
  </si>
  <si>
    <t>BET_ZákDeska * 0,5</t>
  </si>
  <si>
    <t>273321311</t>
  </si>
  <si>
    <t>Základy z betonu železového (bez výztuže) desky z betonu bez zvláštních nároků na prostředí tř. C 16/20</t>
  </si>
  <si>
    <t>1269100392</t>
  </si>
  <si>
    <t>https://podminky.urs.cz/item/CS_URS_2025_01/273321311</t>
  </si>
  <si>
    <t>1,9 * 2,80 * 0,15</t>
  </si>
  <si>
    <t>odměřeno elektronicky</t>
  </si>
  <si>
    <t>273351121_TC</t>
  </si>
  <si>
    <t>Bednění základů desek zřízení</t>
  </si>
  <si>
    <t>258607992</t>
  </si>
  <si>
    <t>https://podminky.urs.cz/item/CS_URS_2025_01/273351121_TC</t>
  </si>
  <si>
    <t>Bednění základové desky</t>
  </si>
  <si>
    <t>0,1 * ( 1,9 * 2 + 2 * 2,9 )</t>
  </si>
  <si>
    <t>273351122_TC</t>
  </si>
  <si>
    <t>Bednění základů desek odstranění</t>
  </si>
  <si>
    <t>-774889344</t>
  </si>
  <si>
    <t>https://podminky.urs.cz/item/CS_URS_2025_01/273351122_TC</t>
  </si>
  <si>
    <t>273362021</t>
  </si>
  <si>
    <t>Výztuž základů desek ze svařovaných sítí z drátů typu KARI</t>
  </si>
  <si>
    <t>136468671</t>
  </si>
  <si>
    <t>https://podminky.urs.cz/item/CS_URS_2025_01/273362021</t>
  </si>
  <si>
    <t>výztuž základové desky</t>
  </si>
  <si>
    <t>BET_ZákDeska * 0,026</t>
  </si>
  <si>
    <t>274321115</t>
  </si>
  <si>
    <t>Základové konstrukce z betonu železového pásy, prahy, věnce a ostruhy ve výkopu nebo na hlavách pilot C 16/20</t>
  </si>
  <si>
    <t>-1191627257</t>
  </si>
  <si>
    <t>https://podminky.urs.cz/item/CS_URS_2025_01/274321115</t>
  </si>
  <si>
    <t>274361116</t>
  </si>
  <si>
    <t>Výztuž základových konstrukcí pasů, prahů, věnců a ostruh z betonářské oceli 10 505 (R) nebo BSt 500</t>
  </si>
  <si>
    <t>-1270243047</t>
  </si>
  <si>
    <t>https://podminky.urs.cz/item/CS_URS_2025_01/274361116</t>
  </si>
  <si>
    <t>výztuž základové prahy 145kg / m3</t>
  </si>
  <si>
    <t>0,026 * BET_ZáklPasy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</si>
  <si>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</si>
  <si>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</si>
  <si>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1419293229</t>
  </si>
  <si>
    <t>https://podminky.urs.cz/item/CS_URS_2025_01/998011001</t>
  </si>
  <si>
    <t>711</t>
  </si>
  <si>
    <t>Izolace proti vodě, vlhkosti a plynům</t>
  </si>
  <si>
    <t>711111001</t>
  </si>
  <si>
    <t>Provedení izolace proti zemní vlhkosti natěradly a tmely za studena na ploše vodorovné V nátěrem penetračním</t>
  </si>
  <si>
    <t>295326465</t>
  </si>
  <si>
    <t>https://podminky.urs.cz/item/CS_URS_2025_01/711111001</t>
  </si>
  <si>
    <t>pomocné výkazy</t>
  </si>
  <si>
    <t>1,9*2+2,88*2 " délka napojení V / S</t>
  </si>
  <si>
    <t>Hydroizolace VODOROVNÁ</t>
  </si>
  <si>
    <t>1,9*2,88</t>
  </si>
  <si>
    <t>Hydroizolace SVISLÁ</t>
  </si>
  <si>
    <t>HI_V_obvod</t>
  </si>
  <si>
    <t>HI_ZpětnýSpoj * 0,3</t>
  </si>
  <si>
    <t xml:space="preserve">odměřeno elektronicky </t>
  </si>
  <si>
    <t>HST.8595140100816</t>
  </si>
  <si>
    <t>základová izolace 3 kg</t>
  </si>
  <si>
    <t>kg</t>
  </si>
  <si>
    <t>2093924491</t>
  </si>
  <si>
    <t>1000*0,0003 'Přepočtené koeficientem množství</t>
  </si>
  <si>
    <t>711141559</t>
  </si>
  <si>
    <t>Provedení izolace proti zemní vlhkosti pásy přitavením NAIP na ploše vodorovné V</t>
  </si>
  <si>
    <t>84169313</t>
  </si>
  <si>
    <t>https://podminky.urs.cz/item/CS_URS_2025_01/711141559</t>
  </si>
  <si>
    <t>Glastek</t>
  </si>
  <si>
    <t>711142559</t>
  </si>
  <si>
    <t>Provedení izolace proti zemní vlhkosti pásy přitavením NAIP na ploše svislé S</t>
  </si>
  <si>
    <t>974192265</t>
  </si>
  <si>
    <t>https://podminky.urs.cz/item/CS_URS_2025_01/711142559</t>
  </si>
  <si>
    <t>DEK.1010301469</t>
  </si>
  <si>
    <t>GLASTEK AL 40 MINERAL (role/7,5m2)</t>
  </si>
  <si>
    <t>-368120224</t>
  </si>
  <si>
    <t>Vodorovná</t>
  </si>
  <si>
    <t xml:space="preserve">HI_V_plocha </t>
  </si>
  <si>
    <t>Svislá</t>
  </si>
  <si>
    <t>Zpětný Spoj</t>
  </si>
  <si>
    <t>17,9*1,2 'Přepočtené koeficientem množství</t>
  </si>
  <si>
    <t>711161273</t>
  </si>
  <si>
    <t>Provedení izolace proti zemní vlhkosti nopovou fólií na ploše svislé S z nopové fólie</t>
  </si>
  <si>
    <t>-1759276010</t>
  </si>
  <si>
    <t>https://podminky.urs.cz/item/CS_URS_2025_01/711161273</t>
  </si>
  <si>
    <t>28323005</t>
  </si>
  <si>
    <t>fólie profilovaná (nopová) drenážní HDPE s výškou nopů 8mm</t>
  </si>
  <si>
    <t>713852278</t>
  </si>
  <si>
    <t>2,868*1,15 'Přepočtené koeficientem množství</t>
  </si>
  <si>
    <t>711491272</t>
  </si>
  <si>
    <t>Provedení doplňků izolace proti vodě textilií na ploše svislé S vrstva ochranná</t>
  </si>
  <si>
    <t>-892936533</t>
  </si>
  <si>
    <t>https://podminky.urs.cz/item/CS_URS_2025_01/711491272</t>
  </si>
  <si>
    <t>22</t>
  </si>
  <si>
    <t>69311033</t>
  </si>
  <si>
    <t>geotextilie tkaná separační, filtrační, výztužná PP pevnost v tahu 20kN/m</t>
  </si>
  <si>
    <t>1328931069</t>
  </si>
  <si>
    <t>2,868*1,2 'Přepočtené koeficientem množství</t>
  </si>
  <si>
    <t>23</t>
  </si>
  <si>
    <t>711745567</t>
  </si>
  <si>
    <t>Provedení detailů pásy přitavením spojů obrácených nebo zpětných se zesílením rš 500 mm NAIP</t>
  </si>
  <si>
    <t>-2100404860</t>
  </si>
  <si>
    <t>https://podminky.urs.cz/item/CS_URS_2025_01/711745567</t>
  </si>
  <si>
    <t xml:space="preserve">Provedení zpětného spoje hydroizolace </t>
  </si>
  <si>
    <t>24</t>
  </si>
  <si>
    <t>998711101</t>
  </si>
  <si>
    <t>Přesun hmot pro izolace proti vodě, vlhkosti a plynům stanovený z hmotnosti přesunovaného materiálu vodorovná dopravní vzdálenost do 50 m základní v objektech výšky do 6 m</t>
  </si>
  <si>
    <t>1568363220</t>
  </si>
  <si>
    <t>https://podminky.urs.cz/item/CS_URS_2025_01/998711101</t>
  </si>
  <si>
    <t>25</t>
  </si>
  <si>
    <t>998711181</t>
  </si>
  <si>
    <t>Přesun hmot pro izolace proti vodě, vlhkosti a plynům stanovený z hmotnosti přesunovaného materiálu Příplatek k cenám za přesun prováděný bez použití mechanizace pro jakoukoliv výšku objektu</t>
  </si>
  <si>
    <t>-1592164369</t>
  </si>
  <si>
    <t>https://podminky.urs.cz/item/CS_URS_2025_01/998711181</t>
  </si>
  <si>
    <t>712</t>
  </si>
  <si>
    <t>Povlakové krytiny</t>
  </si>
  <si>
    <t>26</t>
  </si>
  <si>
    <t>712331101</t>
  </si>
  <si>
    <t>Provedení povlakové krytiny střech plochých do 10° pásy na sucho AIP nebo NAIP</t>
  </si>
  <si>
    <t>-1136017770</t>
  </si>
  <si>
    <t>https://podminky.urs.cz/item/CS_URS_2025_01/712331101</t>
  </si>
  <si>
    <t>2,81 * 1,94</t>
  </si>
  <si>
    <t>PlochaStřechy</t>
  </si>
  <si>
    <t>27</t>
  </si>
  <si>
    <t>62855011</t>
  </si>
  <si>
    <t>pás asfaltový natavitelný modifikovaný SBS s vložkou z polyesterové rohože a hrubozrnným břidličným posypem na horním povrchu tl 5,3mm</t>
  </si>
  <si>
    <t>-487252864</t>
  </si>
  <si>
    <t>5,451*1,1655 'Přepočtené koeficientem množství</t>
  </si>
  <si>
    <t>28</t>
  </si>
  <si>
    <t>998712101</t>
  </si>
  <si>
    <t>Přesun hmot pro povlakové krytiny stanovený z hmotnosti přesunovaného materiálu vodorovná dopravní vzdálenost do 50 m základní v objektech výšky do 6 m</t>
  </si>
  <si>
    <t>-1572682643</t>
  </si>
  <si>
    <t>https://podminky.urs.cz/item/CS_URS_2025_01/998712101</t>
  </si>
  <si>
    <t>29</t>
  </si>
  <si>
    <t>998712181</t>
  </si>
  <si>
    <t>Přesun hmot pro povlakové krytiny stanovený z hmotnosti přesunovaného materiálu Příplatek k cenám za přesun prováděný bez použití mechanizace pro jakoukoliv výšku objektu</t>
  </si>
  <si>
    <t>924285755</t>
  </si>
  <si>
    <t>https://podminky.urs.cz/item/CS_URS_2025_01/998712181</t>
  </si>
  <si>
    <t>762</t>
  </si>
  <si>
    <t>Konstrukce tesařské</t>
  </si>
  <si>
    <t>30</t>
  </si>
  <si>
    <t>762083122</t>
  </si>
  <si>
    <t>Impregnace řeziva máčením proti dřevokaznému hmyzu, houbám a plísním, třída ohrožení 3 a 4 (dřevo v exteriéru)</t>
  </si>
  <si>
    <t>318488265</t>
  </si>
  <si>
    <t>https://podminky.urs.cz/item/CS_URS_2025_01/762083122</t>
  </si>
  <si>
    <t>31</t>
  </si>
  <si>
    <t>762085112</t>
  </si>
  <si>
    <t>Montáž ocelových spojovacích prostředků (materiál ve specifikaci) svorníků nebo šroubů délky přes 150 do 300 mm</t>
  </si>
  <si>
    <t>516656523</t>
  </si>
  <si>
    <t>https://podminky.urs.cz/item/CS_URS_2025_01/762085112</t>
  </si>
  <si>
    <t>Kotvení pozednice</t>
  </si>
  <si>
    <t>2 * 4</t>
  </si>
  <si>
    <t>31197006</t>
  </si>
  <si>
    <t>tyč závitová Pz 4.6 M16</t>
  </si>
  <si>
    <t>-954452195</t>
  </si>
  <si>
    <t>PočetSvorníky * 0,30</t>
  </si>
  <si>
    <t>33</t>
  </si>
  <si>
    <t>31111008</t>
  </si>
  <si>
    <t>matice přesná šestihranná Pz DIN 934-8 M16</t>
  </si>
  <si>
    <t>100 kus</t>
  </si>
  <si>
    <t>-823684358</t>
  </si>
  <si>
    <t>PočetSvorníky * 0,01</t>
  </si>
  <si>
    <t>34</t>
  </si>
  <si>
    <t>762332131</t>
  </si>
  <si>
    <t>Montáž vázaných konstrukcí krovů střech pultových, sedlových, valbových, stanových čtvercového nebo obdélníkového půdorysu z řeziva hraněného pomocí tesařských spojů průřezové plochy přes 50 do 120 cm2</t>
  </si>
  <si>
    <t>-49603891</t>
  </si>
  <si>
    <t>https://podminky.urs.cz/item/CS_URS_2025_01/762332131</t>
  </si>
  <si>
    <t>Pozednice</t>
  </si>
  <si>
    <t>2*1,9+2*2,88</t>
  </si>
  <si>
    <t>35</t>
  </si>
  <si>
    <t>60512125</t>
  </si>
  <si>
    <t>hranol stavební řezivo průřezu do 120cm2 do dl 6m</t>
  </si>
  <si>
    <t>1009329359</t>
  </si>
  <si>
    <t>KotveníDomku * 0,10 * 0,10</t>
  </si>
  <si>
    <t>ŘezivoKrovu</t>
  </si>
  <si>
    <t>36</t>
  </si>
  <si>
    <t>998762101</t>
  </si>
  <si>
    <t>Přesun hmot pro konstrukce tesařské stanovený z hmotnosti přesunovaného materiálu vodorovná dopravní vzdálenost do 50 m základní v objektech výšky do 6 m</t>
  </si>
  <si>
    <t>-1982007327</t>
  </si>
  <si>
    <t>https://podminky.urs.cz/item/CS_URS_2025_01/998762101</t>
  </si>
  <si>
    <t>37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</si>
  <si>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</si>
  <si>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</si>
  <si>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-697350158</t>
  </si>
  <si>
    <t>https://podminky.urs.cz/item/CS_URS_2025_01/998762181</t>
  </si>
  <si>
    <t>763</t>
  </si>
  <si>
    <t>Konstrukce suché výstavby</t>
  </si>
  <si>
    <t>38</t>
  </si>
  <si>
    <t>763711112</t>
  </si>
  <si>
    <t>Montáž svislé konstrukce stěny a příčky z panelů tl. do 55 mm, plochy přes 1,5 do 3,6 m2</t>
  </si>
  <si>
    <t>171889718</t>
  </si>
  <si>
    <t>https://podminky.urs.cz/item/CS_URS_2025_01/763711112</t>
  </si>
  <si>
    <t>2,029 * ( 2 * 1,9 + 2 * 2,80 )</t>
  </si>
  <si>
    <t>39</t>
  </si>
  <si>
    <t>763731111</t>
  </si>
  <si>
    <t>Montáž střešní konstrukce z panelů tl. do 55 mm, plochy do 3 m2</t>
  </si>
  <si>
    <t>-1310219076</t>
  </si>
  <si>
    <t>https://podminky.urs.cz/item/CS_URS_2025_01/763731111</t>
  </si>
  <si>
    <t xml:space="preserve">1,9 * 2,80 </t>
  </si>
  <si>
    <t>783</t>
  </si>
  <si>
    <t>Dokončovací práce - nátěry</t>
  </si>
  <si>
    <t>40</t>
  </si>
  <si>
    <t>783123111</t>
  </si>
  <si>
    <t>Napouštěcí nátěr truhlářských konstrukcí jednonásobný fungicidní akrylátový</t>
  </si>
  <si>
    <t>-77202748</t>
  </si>
  <si>
    <t>https://podminky.urs.cz/item/CS_URS_2025_01/783123111</t>
  </si>
  <si>
    <t>41</t>
  </si>
  <si>
    <t>783164101</t>
  </si>
  <si>
    <t>Základní nátěr truhlářských konstrukcí jednonásobný olejový</t>
  </si>
  <si>
    <t>521812521</t>
  </si>
  <si>
    <t>https://podminky.urs.cz/item/CS_URS_2025_01/783164101</t>
  </si>
  <si>
    <t>42</t>
  </si>
  <si>
    <t>783167101</t>
  </si>
  <si>
    <t>Krycí nátěr truhlářských konstrukcí jednonásobný olejový</t>
  </si>
  <si>
    <t>1511341106</t>
  </si>
  <si>
    <t>https://podminky.urs.cz/item/CS_URS_2025_01/783167101</t>
  </si>
  <si>
    <t>43</t>
  </si>
  <si>
    <t>783168211</t>
  </si>
  <si>
    <t>Lakovací nátěr truhlářských konstrukcí dvojnásobný s mezibroušením olejový</t>
  </si>
  <si>
    <t>-689261640</t>
  </si>
  <si>
    <t>https://podminky.urs.cz/item/CS_URS_2025_01/783168211</t>
  </si>
  <si>
    <t>DélkaPalisád</t>
  </si>
  <si>
    <t>26,58</t>
  </si>
  <si>
    <t>Dlažba100vegetační</t>
  </si>
  <si>
    <t>52</t>
  </si>
  <si>
    <t>Dlažba60barevná</t>
  </si>
  <si>
    <t>Dlažba60barevnáSLE</t>
  </si>
  <si>
    <t>Dlažba80barevná</t>
  </si>
  <si>
    <t>Dlažba80Komunikace</t>
  </si>
  <si>
    <t>NaSkládku</t>
  </si>
  <si>
    <t>39,388</t>
  </si>
  <si>
    <t>SO09 - Stání pro osobní auta</t>
  </si>
  <si>
    <t>OBR_nájezdový</t>
  </si>
  <si>
    <t>30,8</t>
  </si>
  <si>
    <t>OBR_silniční</t>
  </si>
  <si>
    <t>35,135</t>
  </si>
  <si>
    <t>PlochaMZK200</t>
  </si>
  <si>
    <t>PlochaSanace</t>
  </si>
  <si>
    <t>54,631</t>
  </si>
  <si>
    <t>PlochaŠD200</t>
  </si>
  <si>
    <t>53,56</t>
  </si>
  <si>
    <t>SDZ_IP08_IP13</t>
  </si>
  <si>
    <t>SDZ_P4</t>
  </si>
  <si>
    <t>SDZ_Sloupek</t>
  </si>
  <si>
    <t>ŠtěrbŽlab</t>
  </si>
  <si>
    <t>VDZ_plošné</t>
  </si>
  <si>
    <t>VýkopRýhy</t>
  </si>
  <si>
    <t>8,506</t>
  </si>
  <si>
    <t>4,253</t>
  </si>
  <si>
    <t xml:space="preserve">    3 - Svislé a kompletní konstrukce</t>
  </si>
  <si>
    <t>122251105</t>
  </si>
  <si>
    <t>Odkopávky a prokopávky nezapažené strojně v hornině třídy těžitelnosti I skupiny 3 přes 500 do 1 000 m3</t>
  </si>
  <si>
    <t>1898059689</t>
  </si>
  <si>
    <t>https://podminky.urs.cz/item/CS_URS_2025_01/122251105</t>
  </si>
  <si>
    <t>0,15 * PlochaŠD200</t>
  </si>
  <si>
    <t>0,20 * PlochaŠD200</t>
  </si>
  <si>
    <t>0,30 * PlochaSanace</t>
  </si>
  <si>
    <t>132212132</t>
  </si>
  <si>
    <t>Hloubení nezapažených rýh šířky do 800 mm ručně s urovnáním dna do předepsaného profilu a spádu v hornině třídy těžitelnosti I skupiny 3 nesoudržných</t>
  </si>
  <si>
    <t>-606181156</t>
  </si>
  <si>
    <t>https://podminky.urs.cz/item/CS_URS_2025_01/132212132</t>
  </si>
  <si>
    <t>DélkaPalisád * 0,4 * 0,8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</si>
  <si>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</si>
  <si>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</si>
  <si>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-2144702980</t>
  </si>
  <si>
    <t>https://podminky.urs.cz/item/CS_URS_2025_01/162751117</t>
  </si>
  <si>
    <t>VýkopRýhy - ZpětnýZásyp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</si>
  <si>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</si>
  <si>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</si>
  <si>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2039397305</t>
  </si>
  <si>
    <t>https://podminky.urs.cz/item/CS_URS_2025_01/162751119</t>
  </si>
  <si>
    <t>39,388*10 'Přepočtené koeficientem množství</t>
  </si>
  <si>
    <t>171201231</t>
  </si>
  <si>
    <t>Poplatek za uložení stavebního odpadu na recyklační skládce (skládkovné) zeminy a kamení zatříděného do Katalogu odpadů pod kódem 17 05 04</t>
  </si>
  <si>
    <t>-2101097001</t>
  </si>
  <si>
    <t>https://podminky.urs.cz/item/CS_URS_2025_01/171201231</t>
  </si>
  <si>
    <t>174111101</t>
  </si>
  <si>
    <t>Zásyp sypaninou z jakékoliv horniny ručně s uložením výkopku ve vrstvách se zhutněním jam, šachet, rýh nebo kolem objektů v těchto vykopávkách</t>
  </si>
  <si>
    <t>1667712601</t>
  </si>
  <si>
    <t>https://podminky.urs.cz/item/CS_URS_2025_01/174111101</t>
  </si>
  <si>
    <t>DélkaPalisád * 0,20 * 0,80</t>
  </si>
  <si>
    <t>181951112</t>
  </si>
  <si>
    <t>Úprava pláně vyrovnáním výškových rozdílů strojně v hornině třídy těžitelnosti I, skupiny 1 až 3 se zhutněním</t>
  </si>
  <si>
    <t>-497215371</t>
  </si>
  <si>
    <t>https://podminky.urs.cz/item/CS_URS_2025_01/181951112</t>
  </si>
  <si>
    <t>DélkaPalisád * 0,4</t>
  </si>
  <si>
    <t>1,05 * PlochaŠD200</t>
  </si>
  <si>
    <t>Svislé a kompletní konstrukce</t>
  </si>
  <si>
    <t>339921132</t>
  </si>
  <si>
    <t>Osazování palisád betonových v řadě se zabetonováním výšky palisády přes 500 do 1000 mm</t>
  </si>
  <si>
    <t>1215927412</t>
  </si>
  <si>
    <t>https://podminky.urs.cz/item/CS_URS_2025_01/339921132</t>
  </si>
  <si>
    <t>59228413</t>
  </si>
  <si>
    <t>palisáda tyčová kruhová betonová 175x200mm v 800mm přírodní</t>
  </si>
  <si>
    <t>-1849516273</t>
  </si>
  <si>
    <t>26,58*5,715 'Přepočtené koeficientem množství</t>
  </si>
  <si>
    <t>561121114</t>
  </si>
  <si>
    <t>Zřízení podkladu nebo ochranné vrstvy vozovky z mechanicky zpevněné zeminy MZ bez přidání pojiva nebo vylepšovacího materiálu, s rozprostřením, vlhčením, promísením a zhutněním, tloušťka po zhutnění 300 mm</t>
  </si>
  <si>
    <t>1229374423</t>
  </si>
  <si>
    <t>https://podminky.urs.cz/item/CS_URS_2025_01/561121114</t>
  </si>
  <si>
    <t xml:space="preserve">1,02 * PlochaŠD200 </t>
  </si>
  <si>
    <t>58344197</t>
  </si>
  <si>
    <t>štěrkodrť frakce 0/63</t>
  </si>
  <si>
    <t>1123557383</t>
  </si>
  <si>
    <t>54,631*0,54 'Přepočtené koeficientem množství</t>
  </si>
  <si>
    <t>564861111</t>
  </si>
  <si>
    <t>Podklad ze štěrkodrti ŠD s rozprostřením a zhutněním plochy přes 100 m2, po zhutnění tl. 200 mm</t>
  </si>
  <si>
    <t>-855624421</t>
  </si>
  <si>
    <t>https://podminky.urs.cz/item/CS_URS_2025_01/564861111</t>
  </si>
  <si>
    <t>1,03 * PlochaMZK200</t>
  </si>
  <si>
    <t>564932111</t>
  </si>
  <si>
    <t>Podklad z mechanicky zpevněného kameniva MZK (minerální beton) s rozprostřením a s hutněním, po zhutnění tl. 100 mm</t>
  </si>
  <si>
    <t>1851708598</t>
  </si>
  <si>
    <t>https://podminky.urs.cz/item/CS_URS_2025_01/564932111</t>
  </si>
  <si>
    <t>596412312</t>
  </si>
  <si>
    <t>Kladení dlažby z betonových vegetačních dlaždic pozemních komunikací s ložem z kameniva těženého nebo drceného tl. do 50 mm, s vyplněním spár a vegetačních otvorů, s hutněním vibrováním tl. 100 mm, bez rozlišení skupiny, pro plochy do 300 m2</t>
  </si>
  <si>
    <t>CS ÚRS 2024 02</t>
  </si>
  <si>
    <t>2139728278</t>
  </si>
  <si>
    <t>https://podminky.urs.cz/item/CS_URS_2024_02/596412312</t>
  </si>
  <si>
    <t>59245031</t>
  </si>
  <si>
    <t>dlažba plošná vegetační betonová 600x400mm tl 100mm přírodní</t>
  </si>
  <si>
    <t>1422359548</t>
  </si>
  <si>
    <t xml:space="preserve">Dlažba zatravňovací </t>
  </si>
  <si>
    <t>4 * 13</t>
  </si>
  <si>
    <t>52*1,05 'Přepočtené koeficientem množství</t>
  </si>
  <si>
    <t>10364101</t>
  </si>
  <si>
    <t>zemina pro terénní úpravy - ornice</t>
  </si>
  <si>
    <t>1938887886</t>
  </si>
  <si>
    <t>Dlažba100vegetační * 0,5 * 0,10</t>
  </si>
  <si>
    <t>2,6*2 'Přepočtené koeficientem množství</t>
  </si>
  <si>
    <t>914111111</t>
  </si>
  <si>
    <t>Montáž svislé dopravní značky základní velikosti do 1 m2 objímkami na sloupky nebo konzoly</t>
  </si>
  <si>
    <t>-1710245014</t>
  </si>
  <si>
    <t>https://podminky.urs.cz/item/CS_URS_2025_01/914111111</t>
  </si>
  <si>
    <t>40445625</t>
  </si>
  <si>
    <t>informativní značky provozní IP8, IP9, IP11-IP13 500x700mm</t>
  </si>
  <si>
    <t>-2005360688</t>
  </si>
  <si>
    <t>SDZ IP 12</t>
  </si>
  <si>
    <t>914511112</t>
  </si>
  <si>
    <t>Montáž sloupku dopravních značek délky do 3,5 m do hliníkové patky pro sloupek D 60 mm</t>
  </si>
  <si>
    <t>375686561</t>
  </si>
  <si>
    <t>https://podminky.urs.cz/item/CS_URS_2025_01/914511112</t>
  </si>
  <si>
    <t>40445225</t>
  </si>
  <si>
    <t>sloupek pro dopravní značku Zn D 60mm v 3,5m</t>
  </si>
  <si>
    <t>1286220964</t>
  </si>
  <si>
    <t>Sloupek SDZ</t>
  </si>
  <si>
    <t>40445240</t>
  </si>
  <si>
    <t>patka pro sloupek Al D 60mm</t>
  </si>
  <si>
    <t>-1841226725</t>
  </si>
  <si>
    <t>40445253</t>
  </si>
  <si>
    <t>víčko plastové na sloupek D 60mm</t>
  </si>
  <si>
    <t>881127001</t>
  </si>
  <si>
    <t>40445256</t>
  </si>
  <si>
    <t>svorka upínací na sloupek dopravní značky D 60mm</t>
  </si>
  <si>
    <t>-204135667</t>
  </si>
  <si>
    <t>SDZ_Sloupek * 2</t>
  </si>
  <si>
    <t>915131112</t>
  </si>
  <si>
    <t>Vodorovné dopravní značení stříkané barvou přechody pro chodce, šipky, symboly bílé retroreflexní</t>
  </si>
  <si>
    <t>-1428867271</t>
  </si>
  <si>
    <t>https://podminky.urs.cz/item/CS_URS_2025_01/915131112</t>
  </si>
  <si>
    <t>1 "symb.inval</t>
  </si>
  <si>
    <t>915621111</t>
  </si>
  <si>
    <t>Předznačení pro vodorovné značení stříkané barvou nebo prováděné z nátěrových hmot plošné šipky, symboly, nápisy</t>
  </si>
  <si>
    <t>2125139428</t>
  </si>
  <si>
    <t>https://podminky.urs.cz/item/CS_URS_2025_01/915621111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</si>
  <si>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</si>
  <si>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</si>
  <si>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-324628387</t>
  </si>
  <si>
    <t>https://podminky.urs.cz/item/CS_URS_2025_01/916131213</t>
  </si>
  <si>
    <t>59217029</t>
  </si>
  <si>
    <t>obrubník silniční betonový nájezdový 1000x150x150mm</t>
  </si>
  <si>
    <t>-1016675652</t>
  </si>
  <si>
    <t>OBRUBNÍK NÁJEZDOVÝ 150/150/1000</t>
  </si>
  <si>
    <t>9,80 + 7,90 + 7,90 + 5,20</t>
  </si>
  <si>
    <t>919735122</t>
  </si>
  <si>
    <t>Řezání stávajícího betonového krytu nebo podkladu hloubky přes 50 do 100 mm</t>
  </si>
  <si>
    <t>1721817819</t>
  </si>
  <si>
    <t>https://podminky.urs.cz/item/CS_URS_2025_01/919735122</t>
  </si>
  <si>
    <t>2 * ŠtěrbŽlab</t>
  </si>
  <si>
    <t>998223011</t>
  </si>
  <si>
    <t>Přesun hmot pro pozemní komunikace s krytem dlážděným dopravní vzdálenost do 200 m jakékoliv délky objektu</t>
  </si>
  <si>
    <t>-283960766</t>
  </si>
  <si>
    <t>https://podminky.urs.cz/item/CS_URS_2025_01/998223011</t>
  </si>
  <si>
    <t>Oplocení_Délka</t>
  </si>
  <si>
    <t>54,76</t>
  </si>
  <si>
    <t>Oplocení_Sloupky</t>
  </si>
  <si>
    <t>Oplocení_Vzpěry</t>
  </si>
  <si>
    <t>Podhrabové_Desky</t>
  </si>
  <si>
    <t xml:space="preserve">SO11 - Oplocení </t>
  </si>
  <si>
    <t>233211-R</t>
  </si>
  <si>
    <t>Základy pro sloupky oplocení</t>
  </si>
  <si>
    <t>-399914279</t>
  </si>
  <si>
    <t>338171114.DRX</t>
  </si>
  <si>
    <t>Osazování sloupků a vzpěr plotových ocelových systém Dirickx v do 2 m do zemního vrutu</t>
  </si>
  <si>
    <t>-224771501</t>
  </si>
  <si>
    <t>DRX.PP400108</t>
  </si>
  <si>
    <t>Sloupek AXOR dl.2,00</t>
  </si>
  <si>
    <t>-2033502794</t>
  </si>
  <si>
    <t>1459878223</t>
  </si>
  <si>
    <t>DRX.PR401003</t>
  </si>
  <si>
    <t>VZPĚRA UNIVERS pr.38 2,00 m bez hlavy a objímky</t>
  </si>
  <si>
    <t>1560946804</t>
  </si>
  <si>
    <t>DRX.PR400102</t>
  </si>
  <si>
    <t>Objímka D 48 nerez  včetně šroubu a matky</t>
  </si>
  <si>
    <t>-401330459</t>
  </si>
  <si>
    <t>348101210</t>
  </si>
  <si>
    <t>Osazení vrat nebo vrátek k oplocení na sloupky ocelové, plochy jednotlivě do 2 m2</t>
  </si>
  <si>
    <t>-2084812307</t>
  </si>
  <si>
    <t>https://podminky.urs.cz/item/CS_URS_2025_01/348101210</t>
  </si>
  <si>
    <t>55342332</t>
  </si>
  <si>
    <t>branka plotová jednokřídlá Pz 1000x2030mm</t>
  </si>
  <si>
    <t>-1474804070</t>
  </si>
  <si>
    <t>348101230</t>
  </si>
  <si>
    <t>Osazení vrat nebo vrátek k oplocení na sloupky ocelové, plochy jednotlivě přes 4 do 6 m2</t>
  </si>
  <si>
    <t>-1454667642</t>
  </si>
  <si>
    <t>https://podminky.urs.cz/item/CS_URS_2025_01/348101230</t>
  </si>
  <si>
    <t>15945002-R</t>
  </si>
  <si>
    <t>brána plotová dvoukřídlá Al s tahokovem 3000x2000mm</t>
  </si>
  <si>
    <t>-152397044</t>
  </si>
  <si>
    <t>348121211</t>
  </si>
  <si>
    <t>Osazení podhrabových desek na ocelové sloupky, délky desek do 2 m</t>
  </si>
  <si>
    <t>1900668392</t>
  </si>
  <si>
    <t>https://podminky.urs.cz/item/CS_URS_2025_01/348121211</t>
  </si>
  <si>
    <t>59233119</t>
  </si>
  <si>
    <t>deska plotová betonová 2000x50x290mm</t>
  </si>
  <si>
    <t>239892286</t>
  </si>
  <si>
    <t>348401130</t>
  </si>
  <si>
    <t>Montáž oplocení z pletiva strojového s napínacími dráty přes 1,6 do 2,0 m</t>
  </si>
  <si>
    <t>2097890505</t>
  </si>
  <si>
    <t>https://podminky.urs.cz/item/CS_URS_2025_01/348401130</t>
  </si>
  <si>
    <t>Podhrabové desky</t>
  </si>
  <si>
    <t xml:space="preserve">Oplocení_Délka / 2 </t>
  </si>
  <si>
    <t>-0,38</t>
  </si>
  <si>
    <t>Oplocení Sloupky</t>
  </si>
  <si>
    <t>0,2 * Oplocení_Délka / 2</t>
  </si>
  <si>
    <t>0,8 * Oplocení_Délka / 5</t>
  </si>
  <si>
    <t>6 + 9</t>
  </si>
  <si>
    <t>Oplocení Vzpěry</t>
  </si>
  <si>
    <t xml:space="preserve">Oplocení_Sloupky / 4 </t>
  </si>
  <si>
    <t>0,25</t>
  </si>
  <si>
    <t xml:space="preserve">Oplocení Délka </t>
  </si>
  <si>
    <t>3,70 + 11,5 + 14,5 + 25,06</t>
  </si>
  <si>
    <t>31324768</t>
  </si>
  <si>
    <t>pletivo drátěné se čtvercovými oky zapletené Pz 50x2x2000mm</t>
  </si>
  <si>
    <t>445558429</t>
  </si>
  <si>
    <t>54,76*1,05 'Přepočtené koeficientem množství</t>
  </si>
  <si>
    <t>15615300</t>
  </si>
  <si>
    <t>drát kruhový Pz napínací D 2,80mm</t>
  </si>
  <si>
    <t>462008617</t>
  </si>
  <si>
    <t>Oplocení_Délka * 3</t>
  </si>
  <si>
    <t>164,28*1,05 'Přepočtené koeficientem množství</t>
  </si>
  <si>
    <t>DRX.PA590008</t>
  </si>
  <si>
    <t>BAVOLET UNIVERS D48/400 oboustranný 2-3 řady PVC</t>
  </si>
  <si>
    <t>705014482</t>
  </si>
  <si>
    <t>348501211-R</t>
  </si>
  <si>
    <t xml:space="preserve">Renovace dřevěného plotu ; plot podél objektu č. 80 </t>
  </si>
  <si>
    <t>-1579907978</t>
  </si>
  <si>
    <t>61231010</t>
  </si>
  <si>
    <t>pole plotové z dřevěných planěk rovných tl 20mm</t>
  </si>
  <si>
    <t>-1914945058</t>
  </si>
  <si>
    <t>19,047619047619*1,05 'Přepočtené koeficientem množství</t>
  </si>
  <si>
    <t>998232110</t>
  </si>
  <si>
    <t>Přesun hmot pro oplocení se svislou nosnou konstrukcí zděnou z cihel, tvárnic, bloků, popř. kovovou nebo dřevěnou vodorovná dopravní vzdálenost do 50 m, pro oplocení výšky do 3 m</t>
  </si>
  <si>
    <t>1900188010</t>
  </si>
  <si>
    <t>https://podminky.urs.cz/item/CS_URS_2025_01/998232110</t>
  </si>
  <si>
    <t>Ornice_CELKEM</t>
  </si>
  <si>
    <t>591</t>
  </si>
  <si>
    <t>SkrývkaZpět</t>
  </si>
  <si>
    <t>88,65</t>
  </si>
  <si>
    <t>StromyNové</t>
  </si>
  <si>
    <t>SO12 - Sadové úpravy</t>
  </si>
  <si>
    <t>2123184493</t>
  </si>
  <si>
    <t>0,20 * ( 906 - 220 - 25 - 19 - 51 )</t>
  </si>
  <si>
    <t>Skrývka</t>
  </si>
  <si>
    <t>463595731</t>
  </si>
  <si>
    <t>Ornice_CELKEM * 0,20</t>
  </si>
  <si>
    <t>1293017647</t>
  </si>
  <si>
    <t>2 * SkrývkaZpět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</si>
  <si>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</si>
  <si>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</si>
  <si>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39179762</t>
  </si>
  <si>
    <t>https://podminky.urs.cz/item/CS_URS_2025_01/162451106</t>
  </si>
  <si>
    <t>0,2 * Ornice_CELKEM</t>
  </si>
  <si>
    <t>181351003</t>
  </si>
  <si>
    <t>Rozprostření a urovnání ornice v rovině nebo ve svahu sklonu do 1:5 strojně při souvislé ploše do 100 m2, tl. vrstvy do 200 mm</t>
  </si>
  <si>
    <t>-1454251330</t>
  </si>
  <si>
    <t>https://podminky.urs.cz/item/CS_URS_2025_01/181351003</t>
  </si>
  <si>
    <t xml:space="preserve">"ohumusování " </t>
  </si>
  <si>
    <t xml:space="preserve">( 906 - 220 - 25 - 19 - 51 ) </t>
  </si>
  <si>
    <t>181411131</t>
  </si>
  <si>
    <t>Založení trávníku na půdě předem připravené plochy do 1000 m2 výsevem včetně utažení parkového v rovině nebo na svahu do 1:5</t>
  </si>
  <si>
    <t>926580099</t>
  </si>
  <si>
    <t>https://podminky.urs.cz/item/CS_URS_2025_01/181411131</t>
  </si>
  <si>
    <t xml:space="preserve">Ornice_CELKEM </t>
  </si>
  <si>
    <t>00572410</t>
  </si>
  <si>
    <t>osivo směs travní parková</t>
  </si>
  <si>
    <t>-1948401096</t>
  </si>
  <si>
    <t>591*0,03 'Přepočtené koeficientem množství</t>
  </si>
  <si>
    <t>183101315</t>
  </si>
  <si>
    <t>Hloubení jamek pro vysazování rostlin v zemině skupiny 1 až 4 s výměnou půdy z 100% v rovině nebo na svahu do 1:5, objemu přes 0,125 do 0,40 m3</t>
  </si>
  <si>
    <t>1764296888</t>
  </si>
  <si>
    <t>https://podminky.urs.cz/item/CS_URS_2025_01/183101315</t>
  </si>
  <si>
    <t>Počet stromů</t>
  </si>
  <si>
    <t>3 + 13 + 21</t>
  </si>
  <si>
    <t>-571315862</t>
  </si>
  <si>
    <t>37*0,6 'Přepočtené koeficientem množství</t>
  </si>
  <si>
    <t>184201112</t>
  </si>
  <si>
    <t>Výsadba stromů bez balu do předem vyhloubené jamky se zalitím v rovině nebo na svahu do 1:5, při výšce kmene přes 1,8 do 2,5 m</t>
  </si>
  <si>
    <t>-1171162479</t>
  </si>
  <si>
    <t>https://podminky.urs.cz/item/CS_URS_2025_01/184201112</t>
  </si>
  <si>
    <t>pol. 10</t>
  </si>
  <si>
    <t>A - Lípa málolistá</t>
  </si>
  <si>
    <t>94205185</t>
  </si>
  <si>
    <t>pol. 12</t>
  </si>
  <si>
    <t>B - Tavolník Van Hautteův</t>
  </si>
  <si>
    <t>-126884013</t>
  </si>
  <si>
    <t>pol. 14</t>
  </si>
  <si>
    <t>C - Tavolník Japonský</t>
  </si>
  <si>
    <t>-1242800105</t>
  </si>
  <si>
    <t>184215132</t>
  </si>
  <si>
    <t>Ukotvení dřeviny kůly v rovině nebo na svahu do 1:5 třemi kůly, délky přes 1 do 2 m</t>
  </si>
  <si>
    <t>16598589</t>
  </si>
  <si>
    <t>https://podminky.urs.cz/item/CS_URS_2025_01/184215132</t>
  </si>
  <si>
    <t>StromyNové * 3</t>
  </si>
  <si>
    <t>60591253</t>
  </si>
  <si>
    <t>kůl vyvazovací dřevěný impregnovaný D 8cm dl 2m</t>
  </si>
  <si>
    <t>-1042194466</t>
  </si>
  <si>
    <t>185804312</t>
  </si>
  <si>
    <t>Zalití rostlin vodou plochy záhonů jednotlivě přes 20 m2</t>
  </si>
  <si>
    <t>-2053538488</t>
  </si>
  <si>
    <t>https://podminky.urs.cz/item/CS_URS_2025_01/185804312</t>
  </si>
  <si>
    <t>uvažuje se 10x po 10 l na 1 m2 travnatých ploch</t>
  </si>
  <si>
    <t xml:space="preserve">( Ornice_CELKEM  )*10*10*0,001 </t>
  </si>
  <si>
    <t>181006113</t>
  </si>
  <si>
    <t>Rozprostření zemin schopných zúrodnění v rovině a ve sklonu do 1:5, tloušťka vrstvy přes 0,15 do 0,20 m</t>
  </si>
  <si>
    <t>1646836644</t>
  </si>
  <si>
    <t>https://podminky.urs.cz/item/CS_URS_2025_01/181006113</t>
  </si>
  <si>
    <t>Zpětně využité organické vrstvy</t>
  </si>
  <si>
    <t>Ornice_CELKEM * 0,15</t>
  </si>
  <si>
    <t xml:space="preserve">VRN - Vedlejší a ostatní náklady </t>
  </si>
  <si>
    <t>V01. - Průzkumné, geodetické a projektové práce</t>
  </si>
  <si>
    <t>V03. - Zařízení staveniště</t>
  </si>
  <si>
    <t>V04. - Inženýrská činnost</t>
  </si>
  <si>
    <t>V05. - Finanční náklady</t>
  </si>
  <si>
    <t>V06. - Územní vlivy</t>
  </si>
  <si>
    <t>V07. - Provozní vlivy</t>
  </si>
  <si>
    <t>V09. - Ostatní náklady</t>
  </si>
  <si>
    <t>M - Práce a dodávky M</t>
  </si>
  <si>
    <t xml:space="preserve">    46-M - Zemní práce při extr.mont.pracích</t>
  </si>
  <si>
    <t>VRN - Vedlejší rozpočtové náklady</t>
  </si>
  <si>
    <t xml:space="preserve">    VRN4 - Inženýrská činnost</t>
  </si>
  <si>
    <t>V01.</t>
  </si>
  <si>
    <t>Průzkumné, geodetické a projektové práce</t>
  </si>
  <si>
    <t>005111021R</t>
  </si>
  <si>
    <t>Vytyčení inženýrských sítí</t>
  </si>
  <si>
    <t>Soubor</t>
  </si>
  <si>
    <t>-247981281</t>
  </si>
  <si>
    <t>005241020R</t>
  </si>
  <si>
    <t>Geodetické zaměření skutečného provedení</t>
  </si>
  <si>
    <t>-1024601684</t>
  </si>
  <si>
    <t>012103000</t>
  </si>
  <si>
    <t>Geodetické práce před výstavbou</t>
  </si>
  <si>
    <t>Kč</t>
  </si>
  <si>
    <t>506808122</t>
  </si>
  <si>
    <t>043002000</t>
  </si>
  <si>
    <t>Úklidy staveniště - průběžné a finální úklidy stavby</t>
  </si>
  <si>
    <t>kpl</t>
  </si>
  <si>
    <t>-1338715358</t>
  </si>
  <si>
    <t>Pol399</t>
  </si>
  <si>
    <t>Dílenská dokumentace</t>
  </si>
  <si>
    <t>-485045766</t>
  </si>
  <si>
    <t>Pol400</t>
  </si>
  <si>
    <t>Dokumentace skutečného provedení</t>
  </si>
  <si>
    <t>1451101337</t>
  </si>
  <si>
    <t>V03.</t>
  </si>
  <si>
    <t>Zařízení staveniště</t>
  </si>
  <si>
    <t>005121020R</t>
  </si>
  <si>
    <t>Provoz zařízení staveniště</t>
  </si>
  <si>
    <t>1938587554</t>
  </si>
  <si>
    <t>005121030R</t>
  </si>
  <si>
    <t>Odstranění zařízení staveniště</t>
  </si>
  <si>
    <t>-1863652314</t>
  </si>
  <si>
    <t>030001000</t>
  </si>
  <si>
    <t>236731702</t>
  </si>
  <si>
    <t>032002000</t>
  </si>
  <si>
    <t>Vybavení staveniště - mobilní WC,sklady,kancelář</t>
  </si>
  <si>
    <t>-1461737582</t>
  </si>
  <si>
    <t>V04.</t>
  </si>
  <si>
    <t>Inženýrská činnost</t>
  </si>
  <si>
    <t>00512557(R)</t>
  </si>
  <si>
    <t>Vypracování plánu kontrol, zkoušek, vypracování seznamu strojů a zařízení, projednání a odsouhlasení, s technickým dozorem objednatele před zahájením stavby</t>
  </si>
  <si>
    <t>soubor</t>
  </si>
  <si>
    <t>-2059898204</t>
  </si>
  <si>
    <t>005211020R</t>
  </si>
  <si>
    <t>Ochrana stávaj. inženýrských sítí na staveništi</t>
  </si>
  <si>
    <t>-1828545249</t>
  </si>
  <si>
    <t>V05.</t>
  </si>
  <si>
    <t>Finanční náklady</t>
  </si>
  <si>
    <t>005211080R</t>
  </si>
  <si>
    <t>Bezpečnostní a hygienická opatření na staveništi</t>
  </si>
  <si>
    <t>1407852934</t>
  </si>
  <si>
    <t>V06.</t>
  </si>
  <si>
    <t>Územní vlivy</t>
  </si>
  <si>
    <t>00512550(R)</t>
  </si>
  <si>
    <t>Uvedení dotčených pozemků a staveb do původního stavu, bezpečnost</t>
  </si>
  <si>
    <t>1801928397</t>
  </si>
  <si>
    <t>V07.</t>
  </si>
  <si>
    <t>Provozní vlivy</t>
  </si>
  <si>
    <t>005124010R</t>
  </si>
  <si>
    <t>Koordinační činnost</t>
  </si>
  <si>
    <t>764724534</t>
  </si>
  <si>
    <t>V09.</t>
  </si>
  <si>
    <t>Ostatní náklady</t>
  </si>
  <si>
    <t>Pol402</t>
  </si>
  <si>
    <t>Kompletační činnost</t>
  </si>
  <si>
    <t>1759488858</t>
  </si>
  <si>
    <t>Pol404</t>
  </si>
  <si>
    <t>Ochrana provedených konstrukcí</t>
  </si>
  <si>
    <t>-424286570</t>
  </si>
  <si>
    <t>Práce a dodávky M</t>
  </si>
  <si>
    <t>46-M</t>
  </si>
  <si>
    <t>Zemní práce při extr.mont.pracích</t>
  </si>
  <si>
    <t>460902212-R</t>
  </si>
  <si>
    <t>Zděný pilíř z vápenopískových cihel pro rozvod nn včetně hloubení jámy, naložení přebytečné horniny, zhotovení pískového lože, zřízení základu, izolace, krycí desky a urovnání okolního terénu hloubky do 40 cm s koncovkovým dílem, pro skříň výšky 105 cm a šířky přes 75 do 90 cm</t>
  </si>
  <si>
    <t>64</t>
  </si>
  <si>
    <t>-372524400</t>
  </si>
  <si>
    <t>1 " příprava pro přípojku elektro</t>
  </si>
  <si>
    <t>Vedlejší rozpočtové náklady</t>
  </si>
  <si>
    <t>VRN4</t>
  </si>
  <si>
    <t>043154000</t>
  </si>
  <si>
    <t>Zkoušky hutnicí</t>
  </si>
  <si>
    <t>1024</t>
  </si>
  <si>
    <t>731906052</t>
  </si>
  <si>
    <t>https://podminky.urs.cz/item/CS_URS_2025_01/043154000</t>
  </si>
  <si>
    <t>4 " parkovací plochy</t>
  </si>
  <si>
    <t>2 " hřiště</t>
  </si>
  <si>
    <t>SEZNAM FIGUR</t>
  </si>
  <si>
    <t>Výměra</t>
  </si>
  <si>
    <t>KovováLavice</t>
  </si>
  <si>
    <t>Použití figury:</t>
  </si>
  <si>
    <t>Hloubení nezapažených jam v nesoudržných horninách třídy těžitelnosti I skupiny 3 ručně</t>
  </si>
  <si>
    <t>Vodorovné přemístění přes 20 do 50 m výkopku/sypaniny z horniny třídy těžitelnosti I skupiny 1 až 3</t>
  </si>
  <si>
    <t>Uložení sypaniny z hornin soudržných do násypů zhutněných strojně</t>
  </si>
  <si>
    <t>Základové patky z betonu tř. C 16/20</t>
  </si>
  <si>
    <t>Úprava pláně v hornině třídy těžitelnosti I skupiny 3 se zhutněním ručně</t>
  </si>
  <si>
    <t>Rozprostření ornice tl vrstvy do 200 mm v rovině nebo ve svahu do 1:5 ručně</t>
  </si>
  <si>
    <t>Podklad ze štěrkodrtě ŠD plochy přes 100 m2 tl. 300 mm</t>
  </si>
  <si>
    <t>Podklad ploch pro tělovýchovu - drenáž pod podklad z asfaltového koberce</t>
  </si>
  <si>
    <t>Kryt ploch pro tělovýchovu jedno a dvouvrstvý z hmot hlinitopísčitých tl přes 20 do 50 mm</t>
  </si>
  <si>
    <t>Skrývka zemin schopných zúrodnění v rovině a svahu do 1:5</t>
  </si>
  <si>
    <t>Odkopávky a prokopávky nezapažené v hornině třídy těžitelnosti I skupiny 1 a 2 objem přes 5000 m3 strojně</t>
  </si>
  <si>
    <t>Vodorovné přemístění přes 3 000 do 4000 m výkopku/sypaniny z horniny třídy těžitelnosti I skupiny 1 až 3</t>
  </si>
  <si>
    <t>SloupyNaSíť</t>
  </si>
  <si>
    <t>Hloubení zapažených jam v soudržných horninách třídy těžitelnosti I skupiny 3 ručně</t>
  </si>
  <si>
    <t>Základové patky a bloky mostních konstrukcí ze ŽB C 16/20</t>
  </si>
  <si>
    <t>VýkopyNaSkládku</t>
  </si>
  <si>
    <t>Vykopávky v zemníku na suchu v hornině třídy těžitelnosti I skupiny 1 a 2 objem do 100 m3 strojně</t>
  </si>
  <si>
    <t>BED_Pasy</t>
  </si>
  <si>
    <t>Zřízení bednění základových desek</t>
  </si>
  <si>
    <t>Odstranění bednění základových desek</t>
  </si>
  <si>
    <t>Základové desky ze ŽB bez zvýšených nároků na prostředí tř. C 16/20</t>
  </si>
  <si>
    <t>Základové desky z betonu tř. C 12/15</t>
  </si>
  <si>
    <t>Výztuž základových desek svařovanými sítěmi Kari</t>
  </si>
  <si>
    <t>Základové pasy, prahy, věnce a ostruhy mostních konstrukcí ze ŽB C 16/20</t>
  </si>
  <si>
    <t>Výztuž základových pasů, prahů, věnců a ostruh z betonářské oceli 10 505</t>
  </si>
  <si>
    <t>Provedení izolace proti zemní vlhkosti vodorovné za studena nátěrem penetračním</t>
  </si>
  <si>
    <t>Provedení izolace proti zemní vlhkosti pásy přitavením svislé NAIP</t>
  </si>
  <si>
    <t>Provedení izolace proti zemní vlhkosti svislé z nopové fólie</t>
  </si>
  <si>
    <t>Provedení doplňků izolace proti vodě na ploše svislé z textilií vrstva ochranná</t>
  </si>
  <si>
    <t>Provedení izolace proti zemní vlhkosti pásy přitavením vodorovné NAIP</t>
  </si>
  <si>
    <t>Izolace proti vodě provedení spojů přitavením pásu NAIP 500 mm</t>
  </si>
  <si>
    <t>Montáž vázaných kcí krovů pravidelných pomocí tesařských spojů z hraněného řeziva průřezové pl přes 50 do 120 cm2</t>
  </si>
  <si>
    <t>KrokveDélkaCelkem</t>
  </si>
  <si>
    <t>Jednonásobný napouštěcí fungicidní akrylátový nátěr truhlářských konstrukcí</t>
  </si>
  <si>
    <t>Základní jednonásobný olejový nátěr truhlářských konstrukcí</t>
  </si>
  <si>
    <t>Krycí jednonásobný olejový nátěr truhlářských konstrukcí</t>
  </si>
  <si>
    <t>Lakovací dvojnásobný olejový nátěr truhlářských konstrukcí s mezibroušením</t>
  </si>
  <si>
    <t>Ohumusování</t>
  </si>
  <si>
    <t>Uložení sypaniny na skládky nebo meziskládky</t>
  </si>
  <si>
    <t>Sejmutí ornice plochy přes 500 m2 tl vrstvy do 200 mm strojně</t>
  </si>
  <si>
    <t>Provedení povlakové krytiny střech do 10° podkladní vrstvy pásy na sucho AIP nebo NAIP</t>
  </si>
  <si>
    <t>Montáž svorníků nebo šroubů dl přes 150 do 300 mm</t>
  </si>
  <si>
    <t>ProhozeníSypaniny</t>
  </si>
  <si>
    <t>Hloubení rýh nezapažených š do 800 mm v hornině třídy těžitelnosti I skupiny 3 objem do 100 m3 strojně</t>
  </si>
  <si>
    <t>Impregnace řeziva proti dřevokaznému hmyzu, houbám a plísním máčením třída ohrožení 3 a 4</t>
  </si>
  <si>
    <t>Hloubení nezapažených rýh šířky do 800 mm v nesoudržných horninách třídy těžitelnosti I skupiny 3 ručně</t>
  </si>
  <si>
    <t>Zásyp jam, šachet rýh nebo kolem objektů sypaninou se zhutněním ručně</t>
  </si>
  <si>
    <t>Úprava pláně v hornině třídy těžitelnosti I skupiny 1 až 3 se zhutněním strojně</t>
  </si>
  <si>
    <t>Osazování betonových palisád do betonového základu v řadě výšky prvku přes 0,5 do 1 m</t>
  </si>
  <si>
    <t>DilatSpára</t>
  </si>
  <si>
    <t>Podklad z mechanicky zpevněného kameniva MZK tl 100 mm</t>
  </si>
  <si>
    <t>Kladení dlažby z vegetačních tvárnic pozemních komunikací tl do 100 mm pl přes 100 do 300 m2</t>
  </si>
  <si>
    <t>NapojeníVtoku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</si>
  <si>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</si>
  <si>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</si>
  <si>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Poplatek za uložení zeminy a kamení na recyklační skládce (skládkovné) kód odpadu 17 05 04</t>
  </si>
  <si>
    <t>OBR_chodníkový</t>
  </si>
  <si>
    <t>Osazení silničního obrubníku betonového stojatého s boční opěrou do lože z betonu prostého</t>
  </si>
  <si>
    <t>Odkopávky a prokopávky nezapažené v hornině třídy těžitelnosti I skupiny 3 objem do 1000 m3 strojně</t>
  </si>
  <si>
    <t>Podklad ze štěrkodrtě ŠD plochy přes 100 m2 tl 200 mm</t>
  </si>
  <si>
    <t>Zřízení podkladu nebo ochranné vrstvy vozovky z mechanicky zpevněné zeminy MZ tl 300 mm</t>
  </si>
  <si>
    <t>Montáž svislé dopravní značky do velikosti 1 m2 objímkami na sloupek nebo konzolu</t>
  </si>
  <si>
    <t>Montáž sloupku dopravních značek délky do 3,5 m s betonovým základem a patkou D 60 mm</t>
  </si>
  <si>
    <t>Řezání stávajícího betonového krytu hl přes 50 do 100 mm</t>
  </si>
  <si>
    <t>Vodorovné dopravní značení přechody pro chodce, šipky, symboly retroreflexní bílá barva</t>
  </si>
  <si>
    <t>Předznačení vodorovného plošného značení</t>
  </si>
  <si>
    <t>DN_potrubí</t>
  </si>
  <si>
    <t>HL_výkopu</t>
  </si>
  <si>
    <t>KomunikaceParkování</t>
  </si>
  <si>
    <t>KomunikaceSilnice</t>
  </si>
  <si>
    <t>NapojeníNaVodovod</t>
  </si>
  <si>
    <t>NaSkládkuSkrývka</t>
  </si>
  <si>
    <t>NaSkládkuZemina</t>
  </si>
  <si>
    <t>ObsypyPotrubí</t>
  </si>
  <si>
    <t>Montáž oplocení ze strojového pletiva s napínacími dráty v přes 1,6 do 2,0 m</t>
  </si>
  <si>
    <t>Zemní vrut pro ploty a dopravní značky D 60 mm dl 550 mm</t>
  </si>
  <si>
    <t>PlochaCelkem</t>
  </si>
  <si>
    <t>PlochaZahrádek</t>
  </si>
  <si>
    <t>Osazení podhrabových desek dl do 2 m na ocelové plotové sloupky</t>
  </si>
  <si>
    <t>PodkladPodJímku</t>
  </si>
  <si>
    <t>PotrubíNové</t>
  </si>
  <si>
    <t>Skrývka_TL</t>
  </si>
  <si>
    <t>VodovodníPotrubí</t>
  </si>
  <si>
    <t>VýkopŠachet</t>
  </si>
  <si>
    <t>ZásypPotrubíPískem</t>
  </si>
  <si>
    <t>ZásypVýkopkem</t>
  </si>
  <si>
    <t>HerbicidyTotální</t>
  </si>
  <si>
    <t>KeřePlocha</t>
  </si>
  <si>
    <t>TrvalkyPlocha</t>
  </si>
  <si>
    <t>20*0</t>
  </si>
  <si>
    <t>Rozprostření ornice tl vrstvy do 200 mm pl do 100 m2 v rovině nebo ve svahu do 1:5 strojně</t>
  </si>
  <si>
    <t>Vodorovné přemístění přes 1 500 do 2000 m výkopku/sypaniny z horniny třídy těžitelnosti I skupiny 1 až 3</t>
  </si>
  <si>
    <t>Rozprostření zemin tl vrstvy do 0,2 m schopných zúrodnění v rovině a sklonu do 1:5</t>
  </si>
  <si>
    <t>Založení parkového trávníku výsevem pl do 1000 m2 v rovině a ve svahu do 1:5</t>
  </si>
  <si>
    <t>Zalití rostlin vodou plocha přes 20 m2</t>
  </si>
  <si>
    <t>Jamky pro výsadbu s výměnou 100 % půdy zeminy skupiny 1 až 4 obj přes 0,125 do 0,4 m3 v rovině a svahu do 1:5</t>
  </si>
  <si>
    <t>Ukotvení kmene dřevin v rovině nebo na svahu do 1:5 třemi kůly D do 0,1 m dl přes 1 do 2 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</si>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</sst>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2" fillId="0" borderId="1" xfId="0" applyFont="1" applyBorder="1" applyAlignment="1">
      <alignment vertical="top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left" vertical="center"/>
    </xf>
    <xf numFmtId="0" fontId="51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236855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44</xdr:row>
      <xdr:rowOff>172720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79</xdr:row>
      <xdr:rowOff>0</xdr:rowOff>
    </xdr:from>
    <xdr:to>
      <xdr:col>9</xdr:col>
      <xdr:colOff>1215390</xdr:colOff>
      <xdr:row>82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82</xdr:row>
      <xdr:rowOff>0</xdr:rowOff>
    </xdr:from>
    <xdr:to>
      <xdr:col>9</xdr:col>
      <xdr:colOff>1215390</xdr:colOff>
      <xdr:row>85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76</xdr:row>
      <xdr:rowOff>0</xdr:rowOff>
    </xdr:from>
    <xdr:to>
      <xdr:col>9</xdr:col>
      <xdr:colOff>1215390</xdr:colOff>
      <xdr:row>79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69</xdr:row>
      <xdr:rowOff>0</xdr:rowOff>
    </xdr:from>
    <xdr:to>
      <xdr:col>9</xdr:col>
      <xdr:colOff>1215390</xdr:colOff>
      <xdr:row>72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70</xdr:row>
      <xdr:rowOff>0</xdr:rowOff>
    </xdr:from>
    <xdr:to>
      <xdr:col>9</xdr:col>
      <xdr:colOff>1215390</xdr:colOff>
      <xdr:row>73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94615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47</xdr:row>
      <xdr:rowOff>94615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76</xdr:row>
      <xdr:rowOff>0</xdr:rowOff>
    </xdr:from>
    <xdr:to>
      <xdr:col>9</xdr:col>
      <xdr:colOff>1215390</xdr:colOff>
      <xdr:row>79</xdr:row>
      <xdr:rowOff>94615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71151103" TargetMode="External"/><Relationship Id="rId13" Type="http://schemas.openxmlformats.org/officeDocument/2006/relationships/hyperlink" Target="https://podminky.urs.cz/item/CS_URS_2025_01/564871116" TargetMode="External"/><Relationship Id="rId3" Type="http://schemas.openxmlformats.org/officeDocument/2006/relationships/hyperlink" Target="https://podminky.urs.cz/item/CS_URS_2025_01/122151107" TargetMode="External"/><Relationship Id="rId7" Type="http://schemas.openxmlformats.org/officeDocument/2006/relationships/hyperlink" Target="https://podminky.urs.cz/item/CS_URS_2025_01/162651111" TargetMode="External"/><Relationship Id="rId12" Type="http://schemas.openxmlformats.org/officeDocument/2006/relationships/hyperlink" Target="https://podminky.urs.cz/item/CS_URS_2025_01/275321115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21103111" TargetMode="External"/><Relationship Id="rId16" Type="http://schemas.openxmlformats.org/officeDocument/2006/relationships/hyperlink" Target="https://podminky.urs.cz/item/CS_URS_2025_01/998767101" TargetMode="External"/><Relationship Id="rId1" Type="http://schemas.openxmlformats.org/officeDocument/2006/relationships/hyperlink" Target="https://podminky.urs.cz/item/CS_URS_2025_01/131213702" TargetMode="External"/><Relationship Id="rId6" Type="http://schemas.openxmlformats.org/officeDocument/2006/relationships/hyperlink" Target="https://podminky.urs.cz/item/CS_URS_2025_01/162251102" TargetMode="External"/><Relationship Id="rId11" Type="http://schemas.openxmlformats.org/officeDocument/2006/relationships/hyperlink" Target="https://podminky.urs.cz/item/CS_URS_2025_01/275313611" TargetMode="External"/><Relationship Id="rId5" Type="http://schemas.openxmlformats.org/officeDocument/2006/relationships/hyperlink" Target="https://podminky.urs.cz/item/CS_URS_2025_01/131213711" TargetMode="External"/><Relationship Id="rId15" Type="http://schemas.openxmlformats.org/officeDocument/2006/relationships/hyperlink" Target="https://podminky.urs.cz/item/CS_URS_2025_01/998231311" TargetMode="External"/><Relationship Id="rId10" Type="http://schemas.openxmlformats.org/officeDocument/2006/relationships/hyperlink" Target="https://podminky.urs.cz/item/CS_URS_2025_01/181912112" TargetMode="External"/><Relationship Id="rId4" Type="http://schemas.openxmlformats.org/officeDocument/2006/relationships/hyperlink" Target="https://podminky.urs.cz/item/CS_URS_2025_01/122151403" TargetMode="External"/><Relationship Id="rId9" Type="http://schemas.openxmlformats.org/officeDocument/2006/relationships/hyperlink" Target="https://podminky.urs.cz/item/CS_URS_2025_01/181311103" TargetMode="External"/><Relationship Id="rId14" Type="http://schemas.openxmlformats.org/officeDocument/2006/relationships/hyperlink" Target="https://podminky.urs.cz/item/CS_URS_2025_01/58911611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273351121_TC" TargetMode="External"/><Relationship Id="rId13" Type="http://schemas.openxmlformats.org/officeDocument/2006/relationships/hyperlink" Target="https://podminky.urs.cz/item/CS_URS_2025_01/998011001" TargetMode="External"/><Relationship Id="rId18" Type="http://schemas.openxmlformats.org/officeDocument/2006/relationships/hyperlink" Target="https://podminky.urs.cz/item/CS_URS_2025_01/711491272" TargetMode="External"/><Relationship Id="rId26" Type="http://schemas.openxmlformats.org/officeDocument/2006/relationships/hyperlink" Target="https://podminky.urs.cz/item/CS_URS_2025_01/762085112" TargetMode="External"/><Relationship Id="rId3" Type="http://schemas.openxmlformats.org/officeDocument/2006/relationships/hyperlink" Target="https://podminky.urs.cz/item/CS_URS_2025_01/162251102" TargetMode="External"/><Relationship Id="rId21" Type="http://schemas.openxmlformats.org/officeDocument/2006/relationships/hyperlink" Target="https://podminky.urs.cz/item/CS_URS_2025_01/998711181" TargetMode="External"/><Relationship Id="rId34" Type="http://schemas.openxmlformats.org/officeDocument/2006/relationships/hyperlink" Target="https://podminky.urs.cz/item/CS_URS_2025_01/783167101" TargetMode="External"/><Relationship Id="rId7" Type="http://schemas.openxmlformats.org/officeDocument/2006/relationships/hyperlink" Target="https://podminky.urs.cz/item/CS_URS_2025_01/273321311" TargetMode="External"/><Relationship Id="rId12" Type="http://schemas.openxmlformats.org/officeDocument/2006/relationships/hyperlink" Target="https://podminky.urs.cz/item/CS_URS_2025_01/274361116" TargetMode="External"/><Relationship Id="rId17" Type="http://schemas.openxmlformats.org/officeDocument/2006/relationships/hyperlink" Target="https://podminky.urs.cz/item/CS_URS_2025_01/711161273" TargetMode="External"/><Relationship Id="rId25" Type="http://schemas.openxmlformats.org/officeDocument/2006/relationships/hyperlink" Target="https://podminky.urs.cz/item/CS_URS_2025_01/762083122" TargetMode="External"/><Relationship Id="rId33" Type="http://schemas.openxmlformats.org/officeDocument/2006/relationships/hyperlink" Target="https://podminky.urs.cz/item/CS_URS_2025_01/783164101" TargetMode="External"/><Relationship Id="rId2" Type="http://schemas.openxmlformats.org/officeDocument/2006/relationships/hyperlink" Target="https://podminky.urs.cz/item/CS_URS_2025_01/132251103" TargetMode="External"/><Relationship Id="rId16" Type="http://schemas.openxmlformats.org/officeDocument/2006/relationships/hyperlink" Target="https://podminky.urs.cz/item/CS_URS_2025_01/711142559" TargetMode="External"/><Relationship Id="rId20" Type="http://schemas.openxmlformats.org/officeDocument/2006/relationships/hyperlink" Target="https://podminky.urs.cz/item/CS_URS_2025_01/998711101" TargetMode="External"/><Relationship Id="rId29" Type="http://schemas.openxmlformats.org/officeDocument/2006/relationships/hyperlink" Target="https://podminky.urs.cz/item/CS_URS_2025_01/998762181" TargetMode="External"/><Relationship Id="rId1" Type="http://schemas.openxmlformats.org/officeDocument/2006/relationships/hyperlink" Target="https://podminky.urs.cz/item/CS_URS_2025_01/121151123_TC" TargetMode="External"/><Relationship Id="rId6" Type="http://schemas.openxmlformats.org/officeDocument/2006/relationships/hyperlink" Target="https://podminky.urs.cz/item/CS_URS_2025_01/273313511" TargetMode="External"/><Relationship Id="rId11" Type="http://schemas.openxmlformats.org/officeDocument/2006/relationships/hyperlink" Target="https://podminky.urs.cz/item/CS_URS_2025_01/274321115" TargetMode="External"/><Relationship Id="rId24" Type="http://schemas.openxmlformats.org/officeDocument/2006/relationships/hyperlink" Target="https://podminky.urs.cz/item/CS_URS_2025_01/998712181" TargetMode="External"/><Relationship Id="rId32" Type="http://schemas.openxmlformats.org/officeDocument/2006/relationships/hyperlink" Target="https://podminky.urs.cz/item/CS_URS_2025_01/783123111" TargetMode="External"/><Relationship Id="rId5" Type="http://schemas.openxmlformats.org/officeDocument/2006/relationships/hyperlink" Target="https://podminky.urs.cz/item/CS_URS_2025_01/181912112" TargetMode="External"/><Relationship Id="rId15" Type="http://schemas.openxmlformats.org/officeDocument/2006/relationships/hyperlink" Target="https://podminky.urs.cz/item/CS_URS_2025_01/711141559" TargetMode="External"/><Relationship Id="rId23" Type="http://schemas.openxmlformats.org/officeDocument/2006/relationships/hyperlink" Target="https://podminky.urs.cz/item/CS_URS_2025_01/998712101" TargetMode="External"/><Relationship Id="rId28" Type="http://schemas.openxmlformats.org/officeDocument/2006/relationships/hyperlink" Target="https://podminky.urs.cz/item/CS_URS_2025_01/998762101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273362021" TargetMode="External"/><Relationship Id="rId19" Type="http://schemas.openxmlformats.org/officeDocument/2006/relationships/hyperlink" Target="https://podminky.urs.cz/item/CS_URS_2025_01/711745567" TargetMode="External"/><Relationship Id="rId31" Type="http://schemas.openxmlformats.org/officeDocument/2006/relationships/hyperlink" Target="https://podminky.urs.cz/item/CS_URS_2025_01/763731111" TargetMode="External"/><Relationship Id="rId4" Type="http://schemas.openxmlformats.org/officeDocument/2006/relationships/hyperlink" Target="https://podminky.urs.cz/item/CS_URS_2025_01/171251201" TargetMode="External"/><Relationship Id="rId9" Type="http://schemas.openxmlformats.org/officeDocument/2006/relationships/hyperlink" Target="https://podminky.urs.cz/item/CS_URS_2025_01/273351122_TC" TargetMode="External"/><Relationship Id="rId14" Type="http://schemas.openxmlformats.org/officeDocument/2006/relationships/hyperlink" Target="https://podminky.urs.cz/item/CS_URS_2025_01/711111001" TargetMode="External"/><Relationship Id="rId22" Type="http://schemas.openxmlformats.org/officeDocument/2006/relationships/hyperlink" Target="https://podminky.urs.cz/item/CS_URS_2025_01/712331101" TargetMode="External"/><Relationship Id="rId27" Type="http://schemas.openxmlformats.org/officeDocument/2006/relationships/hyperlink" Target="https://podminky.urs.cz/item/CS_URS_2025_01/762332131" TargetMode="External"/><Relationship Id="rId30" Type="http://schemas.openxmlformats.org/officeDocument/2006/relationships/hyperlink" Target="https://podminky.urs.cz/item/CS_URS_2025_01/763711112" TargetMode="External"/><Relationship Id="rId35" Type="http://schemas.openxmlformats.org/officeDocument/2006/relationships/hyperlink" Target="https://podminky.urs.cz/item/CS_URS_2025_01/7831682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339921132" TargetMode="External"/><Relationship Id="rId13" Type="http://schemas.openxmlformats.org/officeDocument/2006/relationships/hyperlink" Target="https://podminky.urs.cz/item/CS_URS_2025_01/914111111" TargetMode="External"/><Relationship Id="rId18" Type="http://schemas.openxmlformats.org/officeDocument/2006/relationships/hyperlink" Target="https://podminky.urs.cz/item/CS_URS_2025_01/919735122" TargetMode="External"/><Relationship Id="rId3" Type="http://schemas.openxmlformats.org/officeDocument/2006/relationships/hyperlink" Target="https://podminky.urs.cz/item/CS_URS_2025_01/162751117" TargetMode="External"/><Relationship Id="rId7" Type="http://schemas.openxmlformats.org/officeDocument/2006/relationships/hyperlink" Target="https://podminky.urs.cz/item/CS_URS_2025_01/181951112" TargetMode="External"/><Relationship Id="rId12" Type="http://schemas.openxmlformats.org/officeDocument/2006/relationships/hyperlink" Target="https://podminky.urs.cz/item/CS_URS_2024_02/596412312" TargetMode="External"/><Relationship Id="rId17" Type="http://schemas.openxmlformats.org/officeDocument/2006/relationships/hyperlink" Target="https://podminky.urs.cz/item/CS_URS_2025_01/916131213" TargetMode="External"/><Relationship Id="rId2" Type="http://schemas.openxmlformats.org/officeDocument/2006/relationships/hyperlink" Target="https://podminky.urs.cz/item/CS_URS_2025_01/132212132" TargetMode="External"/><Relationship Id="rId16" Type="http://schemas.openxmlformats.org/officeDocument/2006/relationships/hyperlink" Target="https://podminky.urs.cz/item/CS_URS_2025_01/915621111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122251105" TargetMode="External"/><Relationship Id="rId6" Type="http://schemas.openxmlformats.org/officeDocument/2006/relationships/hyperlink" Target="https://podminky.urs.cz/item/CS_URS_2025_01/174111101" TargetMode="External"/><Relationship Id="rId11" Type="http://schemas.openxmlformats.org/officeDocument/2006/relationships/hyperlink" Target="https://podminky.urs.cz/item/CS_URS_2025_01/564932111" TargetMode="External"/><Relationship Id="rId5" Type="http://schemas.openxmlformats.org/officeDocument/2006/relationships/hyperlink" Target="https://podminky.urs.cz/item/CS_URS_2025_01/171201231" TargetMode="External"/><Relationship Id="rId15" Type="http://schemas.openxmlformats.org/officeDocument/2006/relationships/hyperlink" Target="https://podminky.urs.cz/item/CS_URS_2025_01/915131112" TargetMode="External"/><Relationship Id="rId10" Type="http://schemas.openxmlformats.org/officeDocument/2006/relationships/hyperlink" Target="https://podminky.urs.cz/item/CS_URS_2025_01/564861111" TargetMode="External"/><Relationship Id="rId19" Type="http://schemas.openxmlformats.org/officeDocument/2006/relationships/hyperlink" Target="https://podminky.urs.cz/item/CS_URS_2025_01/998223011" TargetMode="External"/><Relationship Id="rId4" Type="http://schemas.openxmlformats.org/officeDocument/2006/relationships/hyperlink" Target="https://podminky.urs.cz/item/CS_URS_2025_01/162751119" TargetMode="External"/><Relationship Id="rId9" Type="http://schemas.openxmlformats.org/officeDocument/2006/relationships/hyperlink" Target="https://podminky.urs.cz/item/CS_URS_2025_01/561121114" TargetMode="External"/><Relationship Id="rId14" Type="http://schemas.openxmlformats.org/officeDocument/2006/relationships/hyperlink" Target="https://podminky.urs.cz/item/CS_URS_2025_01/91451111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348121211" TargetMode="External"/><Relationship Id="rId2" Type="http://schemas.openxmlformats.org/officeDocument/2006/relationships/hyperlink" Target="https://podminky.urs.cz/item/CS_URS_2025_01/348101230" TargetMode="External"/><Relationship Id="rId1" Type="http://schemas.openxmlformats.org/officeDocument/2006/relationships/hyperlink" Target="https://podminky.urs.cz/item/CS_URS_2025_01/348101210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5_01/998232110" TargetMode="External"/><Relationship Id="rId4" Type="http://schemas.openxmlformats.org/officeDocument/2006/relationships/hyperlink" Target="https://podminky.urs.cz/item/CS_URS_2025_01/34840113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84201112" TargetMode="External"/><Relationship Id="rId3" Type="http://schemas.openxmlformats.org/officeDocument/2006/relationships/hyperlink" Target="https://podminky.urs.cz/item/CS_URS_2025_01/162251102" TargetMode="External"/><Relationship Id="rId7" Type="http://schemas.openxmlformats.org/officeDocument/2006/relationships/hyperlink" Target="https://podminky.urs.cz/item/CS_URS_2025_01/183101315" TargetMode="External"/><Relationship Id="rId12" Type="http://schemas.openxmlformats.org/officeDocument/2006/relationships/drawing" Target="../drawings/drawing6.xml"/><Relationship Id="rId2" Type="http://schemas.openxmlformats.org/officeDocument/2006/relationships/hyperlink" Target="https://podminky.urs.cz/item/CS_URS_2025_01/122151403" TargetMode="External"/><Relationship Id="rId1" Type="http://schemas.openxmlformats.org/officeDocument/2006/relationships/hyperlink" Target="https://podminky.urs.cz/item/CS_URS_2025_01/121103111" TargetMode="External"/><Relationship Id="rId6" Type="http://schemas.openxmlformats.org/officeDocument/2006/relationships/hyperlink" Target="https://podminky.urs.cz/item/CS_URS_2025_01/181411131" TargetMode="External"/><Relationship Id="rId11" Type="http://schemas.openxmlformats.org/officeDocument/2006/relationships/hyperlink" Target="https://podminky.urs.cz/item/CS_URS_2025_01/181006113" TargetMode="External"/><Relationship Id="rId5" Type="http://schemas.openxmlformats.org/officeDocument/2006/relationships/hyperlink" Target="https://podminky.urs.cz/item/CS_URS_2025_01/181351003" TargetMode="External"/><Relationship Id="rId10" Type="http://schemas.openxmlformats.org/officeDocument/2006/relationships/hyperlink" Target="https://podminky.urs.cz/item/CS_URS_2025_01/185804312" TargetMode="External"/><Relationship Id="rId4" Type="http://schemas.openxmlformats.org/officeDocument/2006/relationships/hyperlink" Target="https://podminky.urs.cz/item/CS_URS_2025_01/162451106" TargetMode="External"/><Relationship Id="rId9" Type="http://schemas.openxmlformats.org/officeDocument/2006/relationships/hyperlink" Target="https://podminky.urs.cz/item/CS_URS_2025_01/184215132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podminky.urs.cz/item/CS_URS_2025_01/04315400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2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" customHeight="1"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S2" s="18" t="s">
        <v>6</v>
      </c>
      <c r="BT2" s="18" t="s">
        <v>7</v>
      </c>
    </row>
    <row r="3" spans="1:74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11" t="s">
        <v>14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R5" s="21"/>
      <c r="BE5" s="308" t="s">
        <v>15</v>
      </c>
      <c r="BS5" s="18" t="s">
        <v>6</v>
      </c>
    </row>
    <row r="6" spans="1:74" ht="36.9" customHeight="1">
      <c r="B6" s="21"/>
      <c r="D6" s="27" t="s">
        <v>16</v>
      </c>
      <c r="K6" s="313" t="s">
        <v>17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R6" s="21"/>
      <c r="BE6" s="309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9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09"/>
      <c r="BS8" s="18" t="s">
        <v>6</v>
      </c>
    </row>
    <row r="9" spans="1:74" ht="14.4" customHeight="1">
      <c r="B9" s="21"/>
      <c r="AR9" s="21"/>
      <c r="BE9" s="309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19</v>
      </c>
      <c r="AR10" s="21"/>
      <c r="BE10" s="309"/>
      <c r="BS10" s="18" t="s">
        <v>6</v>
      </c>
    </row>
    <row r="11" spans="1:74" ht="18.45" customHeight="1">
      <c r="B11" s="21"/>
      <c r="E11" s="26" t="s">
        <v>27</v>
      </c>
      <c r="AK11" s="28" t="s">
        <v>28</v>
      </c>
      <c r="AN11" s="26" t="s">
        <v>19</v>
      </c>
      <c r="AR11" s="21"/>
      <c r="BE11" s="309"/>
      <c r="BS11" s="18" t="s">
        <v>6</v>
      </c>
    </row>
    <row r="12" spans="1:74" ht="6.9" customHeight="1">
      <c r="B12" s="21"/>
      <c r="AR12" s="21"/>
      <c r="BE12" s="309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309"/>
      <c r="BS13" s="18" t="s">
        <v>6</v>
      </c>
    </row>
    <row r="14" spans="1:74" ht="13.2">
      <c r="B14" s="21"/>
      <c r="E14" s="314" t="s">
        <v>30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28" t="s">
        <v>28</v>
      </c>
      <c r="AN14" s="30" t="s">
        <v>30</v>
      </c>
      <c r="AR14" s="21"/>
      <c r="BE14" s="309"/>
      <c r="BS14" s="18" t="s">
        <v>6</v>
      </c>
    </row>
    <row r="15" spans="1:74" ht="6.9" customHeight="1">
      <c r="B15" s="21"/>
      <c r="AR15" s="21"/>
      <c r="BE15" s="309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19</v>
      </c>
      <c r="AR16" s="21"/>
      <c r="BE16" s="309"/>
      <c r="BS16" s="18" t="s">
        <v>4</v>
      </c>
    </row>
    <row r="17" spans="2:71" ht="18.45" customHeight="1">
      <c r="B17" s="21"/>
      <c r="E17" s="26" t="s">
        <v>32</v>
      </c>
      <c r="AK17" s="28" t="s">
        <v>28</v>
      </c>
      <c r="AN17" s="26" t="s">
        <v>19</v>
      </c>
      <c r="AR17" s="21"/>
      <c r="BE17" s="309"/>
      <c r="BS17" s="18" t="s">
        <v>33</v>
      </c>
    </row>
    <row r="18" spans="2:71" ht="6.9" customHeight="1">
      <c r="B18" s="21"/>
      <c r="AR18" s="21"/>
      <c r="BE18" s="309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35</v>
      </c>
      <c r="AR19" s="21"/>
      <c r="BE19" s="309"/>
      <c r="BS19" s="18" t="s">
        <v>6</v>
      </c>
    </row>
    <row r="20" spans="2:71" ht="18.45" customHeight="1">
      <c r="B20" s="21"/>
      <c r="E20" s="26" t="s">
        <v>36</v>
      </c>
      <c r="AK20" s="28" t="s">
        <v>28</v>
      </c>
      <c r="AN20" s="26" t="s">
        <v>37</v>
      </c>
      <c r="AR20" s="21"/>
      <c r="BE20" s="309"/>
      <c r="BS20" s="18" t="s">
        <v>4</v>
      </c>
    </row>
    <row r="21" spans="2:71" ht="6.9" customHeight="1">
      <c r="B21" s="21"/>
      <c r="AR21" s="21"/>
      <c r="BE21" s="309"/>
    </row>
    <row r="22" spans="2:71" ht="12" customHeight="1">
      <c r="B22" s="21"/>
      <c r="D22" s="28" t="s">
        <v>38</v>
      </c>
      <c r="AR22" s="21"/>
      <c r="BE22" s="309"/>
    </row>
    <row r="23" spans="2:71" ht="47.25" customHeight="1">
      <c r="B23" s="21"/>
      <c r="E23" s="316" t="s">
        <v>39</v>
      </c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R23" s="21"/>
      <c r="BE23" s="309"/>
    </row>
    <row r="24" spans="2:71" ht="6.9" customHeight="1">
      <c r="B24" s="21"/>
      <c r="AR24" s="21"/>
      <c r="BE24" s="309"/>
    </row>
    <row r="25" spans="2:7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9"/>
    </row>
    <row r="26" spans="2:71" s="1" customFormat="1" ht="25.95" customHeight="1">
      <c r="B26" s="33"/>
      <c r="D26" s="34" t="s">
        <v>40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7">
        <f>ROUND(AG54,2)</f>
        <v>0</v>
      </c>
      <c r="AL26" s="318"/>
      <c r="AM26" s="318"/>
      <c r="AN26" s="318"/>
      <c r="AO26" s="318"/>
      <c r="AR26" s="33"/>
      <c r="BE26" s="309"/>
    </row>
    <row r="27" spans="2:71" s="1" customFormat="1" ht="6.9" customHeight="1">
      <c r="B27" s="33"/>
      <c r="AR27" s="33"/>
      <c r="BE27" s="309"/>
    </row>
    <row r="28" spans="2:71" s="1" customFormat="1" ht="13.2">
      <c r="B28" s="33"/>
      <c r="L28" s="319" t="s">
        <v>41</v>
      </c>
      <c r="M28" s="319"/>
      <c r="N28" s="319"/>
      <c r="O28" s="319"/>
      <c r="P28" s="319"/>
      <c r="W28" s="319" t="s">
        <v>42</v>
      </c>
      <c r="X28" s="319"/>
      <c r="Y28" s="319"/>
      <c r="Z28" s="319"/>
      <c r="AA28" s="319"/>
      <c r="AB28" s="319"/>
      <c r="AC28" s="319"/>
      <c r="AD28" s="319"/>
      <c r="AE28" s="319"/>
      <c r="AK28" s="319" t="s">
        <v>43</v>
      </c>
      <c r="AL28" s="319"/>
      <c r="AM28" s="319"/>
      <c r="AN28" s="319"/>
      <c r="AO28" s="319"/>
      <c r="AR28" s="33"/>
      <c r="BE28" s="309"/>
    </row>
    <row r="29" spans="2:71" s="2" customFormat="1" ht="14.4" customHeight="1">
      <c r="B29" s="37"/>
      <c r="D29" s="28" t="s">
        <v>44</v>
      </c>
      <c r="F29" s="28" t="s">
        <v>45</v>
      </c>
      <c r="L29" s="322">
        <v>0.21</v>
      </c>
      <c r="M29" s="321"/>
      <c r="N29" s="321"/>
      <c r="O29" s="321"/>
      <c r="P29" s="321"/>
      <c r="W29" s="320">
        <f>ROUND(AZ54, 2)</f>
        <v>0</v>
      </c>
      <c r="X29" s="321"/>
      <c r="Y29" s="321"/>
      <c r="Z29" s="321"/>
      <c r="AA29" s="321"/>
      <c r="AB29" s="321"/>
      <c r="AC29" s="321"/>
      <c r="AD29" s="321"/>
      <c r="AE29" s="321"/>
      <c r="AK29" s="320">
        <f>ROUND(AV54, 2)</f>
        <v>0</v>
      </c>
      <c r="AL29" s="321"/>
      <c r="AM29" s="321"/>
      <c r="AN29" s="321"/>
      <c r="AO29" s="321"/>
      <c r="AR29" s="37"/>
      <c r="BE29" s="310"/>
    </row>
    <row r="30" spans="2:71" s="2" customFormat="1" ht="14.4" customHeight="1">
      <c r="B30" s="37"/>
      <c r="F30" s="28" t="s">
        <v>46</v>
      </c>
      <c r="L30" s="322">
        <v>0.15</v>
      </c>
      <c r="M30" s="321"/>
      <c r="N30" s="321"/>
      <c r="O30" s="321"/>
      <c r="P30" s="321"/>
      <c r="W30" s="320">
        <f>ROUND(BA54, 2)</f>
        <v>0</v>
      </c>
      <c r="X30" s="321"/>
      <c r="Y30" s="321"/>
      <c r="Z30" s="321"/>
      <c r="AA30" s="321"/>
      <c r="AB30" s="321"/>
      <c r="AC30" s="321"/>
      <c r="AD30" s="321"/>
      <c r="AE30" s="321"/>
      <c r="AK30" s="320">
        <f>ROUND(AW54, 2)</f>
        <v>0</v>
      </c>
      <c r="AL30" s="321"/>
      <c r="AM30" s="321"/>
      <c r="AN30" s="321"/>
      <c r="AO30" s="321"/>
      <c r="AR30" s="37"/>
      <c r="BE30" s="310"/>
    </row>
    <row r="31" spans="2:71" s="2" customFormat="1" ht="14.4" hidden="1" customHeight="1">
      <c r="B31" s="37"/>
      <c r="F31" s="28" t="s">
        <v>47</v>
      </c>
      <c r="L31" s="322">
        <v>0.21</v>
      </c>
      <c r="M31" s="321"/>
      <c r="N31" s="321"/>
      <c r="O31" s="321"/>
      <c r="P31" s="321"/>
      <c r="W31" s="320">
        <f>ROUND(BB54, 2)</f>
        <v>0</v>
      </c>
      <c r="X31" s="321"/>
      <c r="Y31" s="321"/>
      <c r="Z31" s="321"/>
      <c r="AA31" s="321"/>
      <c r="AB31" s="321"/>
      <c r="AC31" s="321"/>
      <c r="AD31" s="321"/>
      <c r="AE31" s="321"/>
      <c r="AK31" s="320">
        <v>0</v>
      </c>
      <c r="AL31" s="321"/>
      <c r="AM31" s="321"/>
      <c r="AN31" s="321"/>
      <c r="AO31" s="321"/>
      <c r="AR31" s="37"/>
      <c r="BE31" s="310"/>
    </row>
    <row r="32" spans="2:71" s="2" customFormat="1" ht="14.4" hidden="1" customHeight="1">
      <c r="B32" s="37"/>
      <c r="F32" s="28" t="s">
        <v>48</v>
      </c>
      <c r="L32" s="322">
        <v>0.15</v>
      </c>
      <c r="M32" s="321"/>
      <c r="N32" s="321"/>
      <c r="O32" s="321"/>
      <c r="P32" s="321"/>
      <c r="W32" s="320">
        <f>ROUND(BC54, 2)</f>
        <v>0</v>
      </c>
      <c r="X32" s="321"/>
      <c r="Y32" s="321"/>
      <c r="Z32" s="321"/>
      <c r="AA32" s="321"/>
      <c r="AB32" s="321"/>
      <c r="AC32" s="321"/>
      <c r="AD32" s="321"/>
      <c r="AE32" s="321"/>
      <c r="AK32" s="320">
        <v>0</v>
      </c>
      <c r="AL32" s="321"/>
      <c r="AM32" s="321"/>
      <c r="AN32" s="321"/>
      <c r="AO32" s="321"/>
      <c r="AR32" s="37"/>
      <c r="BE32" s="310"/>
    </row>
    <row r="33" spans="2:44" s="2" customFormat="1" ht="14.4" hidden="1" customHeight="1">
      <c r="B33" s="37"/>
      <c r="F33" s="28" t="s">
        <v>49</v>
      </c>
      <c r="L33" s="322">
        <v>0</v>
      </c>
      <c r="M33" s="321"/>
      <c r="N33" s="321"/>
      <c r="O33" s="321"/>
      <c r="P33" s="321"/>
      <c r="W33" s="320">
        <f>ROUND(BD54, 2)</f>
        <v>0</v>
      </c>
      <c r="X33" s="321"/>
      <c r="Y33" s="321"/>
      <c r="Z33" s="321"/>
      <c r="AA33" s="321"/>
      <c r="AB33" s="321"/>
      <c r="AC33" s="321"/>
      <c r="AD33" s="321"/>
      <c r="AE33" s="321"/>
      <c r="AK33" s="320">
        <v>0</v>
      </c>
      <c r="AL33" s="321"/>
      <c r="AM33" s="321"/>
      <c r="AN33" s="321"/>
      <c r="AO33" s="321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50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51</v>
      </c>
      <c r="U35" s="40"/>
      <c r="V35" s="40"/>
      <c r="W35" s="40"/>
      <c r="X35" s="326" t="s">
        <v>52</v>
      </c>
      <c r="Y35" s="324"/>
      <c r="Z35" s="324"/>
      <c r="AA35" s="324"/>
      <c r="AB35" s="324"/>
      <c r="AC35" s="40"/>
      <c r="AD35" s="40"/>
      <c r="AE35" s="40"/>
      <c r="AF35" s="40"/>
      <c r="AG35" s="40"/>
      <c r="AH35" s="40"/>
      <c r="AI35" s="40"/>
      <c r="AJ35" s="40"/>
      <c r="AK35" s="323">
        <f>SUM(AK26:AK33)</f>
        <v>0</v>
      </c>
      <c r="AL35" s="324"/>
      <c r="AM35" s="324"/>
      <c r="AN35" s="324"/>
      <c r="AO35" s="325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2" t="s">
        <v>53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770/22-2025</v>
      </c>
      <c r="AR44" s="46"/>
    </row>
    <row r="45" spans="2:44" s="4" customFormat="1" ht="36.9" customHeight="1">
      <c r="B45" s="47"/>
      <c r="C45" s="48" t="s">
        <v>16</v>
      </c>
      <c r="L45" s="290" t="str">
        <f>K6</f>
        <v>Vybudování volnočasového areálu na poz. č.k. 629/2 v k.ú. Žernovka</v>
      </c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Mukařov</v>
      </c>
      <c r="AI47" s="28" t="s">
        <v>23</v>
      </c>
      <c r="AM47" s="292" t="str">
        <f>IF(AN8= "","",AN8)</f>
        <v>30. 6. 2023</v>
      </c>
      <c r="AN47" s="292"/>
      <c r="AR47" s="33"/>
    </row>
    <row r="48" spans="2:44" s="1" customFormat="1" ht="6.9" customHeight="1">
      <c r="B48" s="33"/>
      <c r="AR48" s="33"/>
    </row>
    <row r="49" spans="1:91" s="1" customFormat="1" ht="15.15" customHeight="1">
      <c r="B49" s="33"/>
      <c r="C49" s="28" t="s">
        <v>25</v>
      </c>
      <c r="L49" s="3" t="str">
        <f>IF(E11= "","",E11)</f>
        <v>Obec Mukařov</v>
      </c>
      <c r="AI49" s="28" t="s">
        <v>31</v>
      </c>
      <c r="AM49" s="293" t="str">
        <f>IF(E17="","",E17)</f>
        <v xml:space="preserve"> </v>
      </c>
      <c r="AN49" s="294"/>
      <c r="AO49" s="294"/>
      <c r="AP49" s="294"/>
      <c r="AR49" s="33"/>
      <c r="AS49" s="295" t="s">
        <v>54</v>
      </c>
      <c r="AT49" s="296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15" customHeight="1">
      <c r="B50" s="33"/>
      <c r="C50" s="28" t="s">
        <v>29</v>
      </c>
      <c r="L50" s="3" t="str">
        <f>IF(E14= "Vyplň údaj","",E14)</f>
        <v/>
      </c>
      <c r="AI50" s="28" t="s">
        <v>34</v>
      </c>
      <c r="AM50" s="293" t="str">
        <f>IF(E20="","",E20)</f>
        <v>Ing. Theodor Collino</v>
      </c>
      <c r="AN50" s="294"/>
      <c r="AO50" s="294"/>
      <c r="AP50" s="294"/>
      <c r="AR50" s="33"/>
      <c r="AS50" s="297"/>
      <c r="AT50" s="298"/>
      <c r="BD50" s="54"/>
    </row>
    <row r="51" spans="1:91" s="1" customFormat="1" ht="10.8" customHeight="1">
      <c r="B51" s="33"/>
      <c r="AR51" s="33"/>
      <c r="AS51" s="297"/>
      <c r="AT51" s="298"/>
      <c r="BD51" s="54"/>
    </row>
    <row r="52" spans="1:91" s="1" customFormat="1" ht="29.25" customHeight="1">
      <c r="B52" s="33"/>
      <c r="C52" s="299" t="s">
        <v>55</v>
      </c>
      <c r="D52" s="300"/>
      <c r="E52" s="300"/>
      <c r="F52" s="300"/>
      <c r="G52" s="300"/>
      <c r="H52" s="55"/>
      <c r="I52" s="302" t="s">
        <v>56</v>
      </c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1" t="s">
        <v>57</v>
      </c>
      <c r="AH52" s="300"/>
      <c r="AI52" s="300"/>
      <c r="AJ52" s="300"/>
      <c r="AK52" s="300"/>
      <c r="AL52" s="300"/>
      <c r="AM52" s="300"/>
      <c r="AN52" s="302" t="s">
        <v>58</v>
      </c>
      <c r="AO52" s="300"/>
      <c r="AP52" s="300"/>
      <c r="AQ52" s="56" t="s">
        <v>59</v>
      </c>
      <c r="AR52" s="33"/>
      <c r="AS52" s="57" t="s">
        <v>60</v>
      </c>
      <c r="AT52" s="58" t="s">
        <v>61</v>
      </c>
      <c r="AU52" s="58" t="s">
        <v>62</v>
      </c>
      <c r="AV52" s="58" t="s">
        <v>63</v>
      </c>
      <c r="AW52" s="58" t="s">
        <v>64</v>
      </c>
      <c r="AX52" s="58" t="s">
        <v>65</v>
      </c>
      <c r="AY52" s="58" t="s">
        <v>66</v>
      </c>
      <c r="AZ52" s="58" t="s">
        <v>67</v>
      </c>
      <c r="BA52" s="58" t="s">
        <v>68</v>
      </c>
      <c r="BB52" s="58" t="s">
        <v>69</v>
      </c>
      <c r="BC52" s="58" t="s">
        <v>70</v>
      </c>
      <c r="BD52" s="59" t="s">
        <v>71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72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6">
        <f>ROUND(SUM(AG55:AG60),2)</f>
        <v>0</v>
      </c>
      <c r="AH54" s="306"/>
      <c r="AI54" s="306"/>
      <c r="AJ54" s="306"/>
      <c r="AK54" s="306"/>
      <c r="AL54" s="306"/>
      <c r="AM54" s="306"/>
      <c r="AN54" s="307">
        <f t="shared" ref="AN54:AN60" si="0">SUM(AG54,AT54)</f>
        <v>0</v>
      </c>
      <c r="AO54" s="307"/>
      <c r="AP54" s="307"/>
      <c r="AQ54" s="65" t="s">
        <v>19</v>
      </c>
      <c r="AR54" s="61"/>
      <c r="AS54" s="66">
        <f>ROUND(SUM(AS55:AS60),2)</f>
        <v>0</v>
      </c>
      <c r="AT54" s="67">
        <f t="shared" ref="AT54:AT60" si="1">ROUND(SUM(AV54:AW54),2)</f>
        <v>0</v>
      </c>
      <c r="AU54" s="68">
        <f>ROUND(SUM(AU55:AU60),5)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ROUND(SUM(AZ55:AZ60),2)</f>
        <v>0</v>
      </c>
      <c r="BA54" s="67">
        <f>ROUND(SUM(BA55:BA60),2)</f>
        <v>0</v>
      </c>
      <c r="BB54" s="67">
        <f>ROUND(SUM(BB55:BB60),2)</f>
        <v>0</v>
      </c>
      <c r="BC54" s="67">
        <f>ROUND(SUM(BC55:BC60),2)</f>
        <v>0</v>
      </c>
      <c r="BD54" s="69">
        <f>ROUND(SUM(BD55:BD60),2)</f>
        <v>0</v>
      </c>
      <c r="BS54" s="70" t="s">
        <v>73</v>
      </c>
      <c r="BT54" s="70" t="s">
        <v>74</v>
      </c>
      <c r="BU54" s="71" t="s">
        <v>75</v>
      </c>
      <c r="BV54" s="70" t="s">
        <v>76</v>
      </c>
      <c r="BW54" s="70" t="s">
        <v>5</v>
      </c>
      <c r="BX54" s="70" t="s">
        <v>77</v>
      </c>
      <c r="CL54" s="70" t="s">
        <v>19</v>
      </c>
    </row>
    <row r="55" spans="1:91" s="6" customFormat="1" ht="16.5" customHeight="1">
      <c r="A55" s="72" t="s">
        <v>78</v>
      </c>
      <c r="B55" s="73"/>
      <c r="C55" s="74"/>
      <c r="D55" s="303" t="s">
        <v>79</v>
      </c>
      <c r="E55" s="303"/>
      <c r="F55" s="303"/>
      <c r="G55" s="303"/>
      <c r="H55" s="303"/>
      <c r="I55" s="75"/>
      <c r="J55" s="303" t="s">
        <v>80</v>
      </c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4">
        <f>'SO01 - Hřiště na Nohejbal'!J30</f>
        <v>0</v>
      </c>
      <c r="AH55" s="305"/>
      <c r="AI55" s="305"/>
      <c r="AJ55" s="305"/>
      <c r="AK55" s="305"/>
      <c r="AL55" s="305"/>
      <c r="AM55" s="305"/>
      <c r="AN55" s="304">
        <f t="shared" si="0"/>
        <v>0</v>
      </c>
      <c r="AO55" s="305"/>
      <c r="AP55" s="305"/>
      <c r="AQ55" s="76" t="s">
        <v>81</v>
      </c>
      <c r="AR55" s="73"/>
      <c r="AS55" s="77">
        <v>0</v>
      </c>
      <c r="AT55" s="78">
        <f t="shared" si="1"/>
        <v>0</v>
      </c>
      <c r="AU55" s="79">
        <f>'SO01 - Hřiště na Nohejbal'!P93</f>
        <v>0</v>
      </c>
      <c r="AV55" s="78">
        <f>'SO01 - Hřiště na Nohejbal'!J33</f>
        <v>0</v>
      </c>
      <c r="AW55" s="78">
        <f>'SO01 - Hřiště na Nohejbal'!J34</f>
        <v>0</v>
      </c>
      <c r="AX55" s="78">
        <f>'SO01 - Hřiště na Nohejbal'!J35</f>
        <v>0</v>
      </c>
      <c r="AY55" s="78">
        <f>'SO01 - Hřiště na Nohejbal'!J36</f>
        <v>0</v>
      </c>
      <c r="AZ55" s="78">
        <f>'SO01 - Hřiště na Nohejbal'!F33</f>
        <v>0</v>
      </c>
      <c r="BA55" s="78">
        <f>'SO01 - Hřiště na Nohejbal'!F34</f>
        <v>0</v>
      </c>
      <c r="BB55" s="78">
        <f>'SO01 - Hřiště na Nohejbal'!F35</f>
        <v>0</v>
      </c>
      <c r="BC55" s="78">
        <f>'SO01 - Hřiště na Nohejbal'!F36</f>
        <v>0</v>
      </c>
      <c r="BD55" s="80">
        <f>'SO01 - Hřiště na Nohejbal'!F37</f>
        <v>0</v>
      </c>
      <c r="BT55" s="81" t="s">
        <v>82</v>
      </c>
      <c r="BV55" s="81" t="s">
        <v>76</v>
      </c>
      <c r="BW55" s="81" t="s">
        <v>83</v>
      </c>
      <c r="BX55" s="81" t="s">
        <v>5</v>
      </c>
      <c r="CL55" s="81" t="s">
        <v>19</v>
      </c>
      <c r="CM55" s="81" t="s">
        <v>84</v>
      </c>
    </row>
    <row r="56" spans="1:91" s="6" customFormat="1" ht="16.5" customHeight="1">
      <c r="A56" s="72" t="s">
        <v>78</v>
      </c>
      <c r="B56" s="73"/>
      <c r="C56" s="74"/>
      <c r="D56" s="303" t="s">
        <v>85</v>
      </c>
      <c r="E56" s="303"/>
      <c r="F56" s="303"/>
      <c r="G56" s="303"/>
      <c r="H56" s="303"/>
      <c r="I56" s="75"/>
      <c r="J56" s="303" t="s">
        <v>86</v>
      </c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4">
        <f>'SO04 - Zahradní domek '!J30</f>
        <v>0</v>
      </c>
      <c r="AH56" s="305"/>
      <c r="AI56" s="305"/>
      <c r="AJ56" s="305"/>
      <c r="AK56" s="305"/>
      <c r="AL56" s="305"/>
      <c r="AM56" s="305"/>
      <c r="AN56" s="304">
        <f t="shared" si="0"/>
        <v>0</v>
      </c>
      <c r="AO56" s="305"/>
      <c r="AP56" s="305"/>
      <c r="AQ56" s="76" t="s">
        <v>81</v>
      </c>
      <c r="AR56" s="73"/>
      <c r="AS56" s="77">
        <v>0</v>
      </c>
      <c r="AT56" s="78">
        <f t="shared" si="1"/>
        <v>0</v>
      </c>
      <c r="AU56" s="79">
        <f>'SO04 - Zahradní domek '!P96</f>
        <v>0</v>
      </c>
      <c r="AV56" s="78">
        <f>'SO04 - Zahradní domek '!J33</f>
        <v>0</v>
      </c>
      <c r="AW56" s="78">
        <f>'SO04 - Zahradní domek '!J34</f>
        <v>0</v>
      </c>
      <c r="AX56" s="78">
        <f>'SO04 - Zahradní domek '!J35</f>
        <v>0</v>
      </c>
      <c r="AY56" s="78">
        <f>'SO04 - Zahradní domek '!J36</f>
        <v>0</v>
      </c>
      <c r="AZ56" s="78">
        <f>'SO04 - Zahradní domek '!F33</f>
        <v>0</v>
      </c>
      <c r="BA56" s="78">
        <f>'SO04 - Zahradní domek '!F34</f>
        <v>0</v>
      </c>
      <c r="BB56" s="78">
        <f>'SO04 - Zahradní domek '!F35</f>
        <v>0</v>
      </c>
      <c r="BC56" s="78">
        <f>'SO04 - Zahradní domek '!F36</f>
        <v>0</v>
      </c>
      <c r="BD56" s="80">
        <f>'SO04 - Zahradní domek '!F37</f>
        <v>0</v>
      </c>
      <c r="BT56" s="81" t="s">
        <v>82</v>
      </c>
      <c r="BV56" s="81" t="s">
        <v>76</v>
      </c>
      <c r="BW56" s="81" t="s">
        <v>87</v>
      </c>
      <c r="BX56" s="81" t="s">
        <v>5</v>
      </c>
      <c r="CL56" s="81" t="s">
        <v>19</v>
      </c>
      <c r="CM56" s="81" t="s">
        <v>84</v>
      </c>
    </row>
    <row r="57" spans="1:91" s="6" customFormat="1" ht="16.5" customHeight="1">
      <c r="A57" s="72" t="s">
        <v>78</v>
      </c>
      <c r="B57" s="73"/>
      <c r="C57" s="74"/>
      <c r="D57" s="303" t="s">
        <v>88</v>
      </c>
      <c r="E57" s="303"/>
      <c r="F57" s="303"/>
      <c r="G57" s="303"/>
      <c r="H57" s="303"/>
      <c r="I57" s="75"/>
      <c r="J57" s="303" t="s">
        <v>89</v>
      </c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4">
        <f>'SO09 - Stání pro osobní auta'!J30</f>
        <v>0</v>
      </c>
      <c r="AH57" s="305"/>
      <c r="AI57" s="305"/>
      <c r="AJ57" s="305"/>
      <c r="AK57" s="305"/>
      <c r="AL57" s="305"/>
      <c r="AM57" s="305"/>
      <c r="AN57" s="304">
        <f t="shared" si="0"/>
        <v>0</v>
      </c>
      <c r="AO57" s="305"/>
      <c r="AP57" s="305"/>
      <c r="AQ57" s="76" t="s">
        <v>81</v>
      </c>
      <c r="AR57" s="73"/>
      <c r="AS57" s="77">
        <v>0</v>
      </c>
      <c r="AT57" s="78">
        <f t="shared" si="1"/>
        <v>0</v>
      </c>
      <c r="AU57" s="79">
        <f>'SO09 - Stání pro osobní auta'!P90</f>
        <v>0</v>
      </c>
      <c r="AV57" s="78">
        <f>'SO09 - Stání pro osobní auta'!J33</f>
        <v>0</v>
      </c>
      <c r="AW57" s="78">
        <f>'SO09 - Stání pro osobní auta'!J34</f>
        <v>0</v>
      </c>
      <c r="AX57" s="78">
        <f>'SO09 - Stání pro osobní auta'!J35</f>
        <v>0</v>
      </c>
      <c r="AY57" s="78">
        <f>'SO09 - Stání pro osobní auta'!J36</f>
        <v>0</v>
      </c>
      <c r="AZ57" s="78">
        <f>'SO09 - Stání pro osobní auta'!F33</f>
        <v>0</v>
      </c>
      <c r="BA57" s="78">
        <f>'SO09 - Stání pro osobní auta'!F34</f>
        <v>0</v>
      </c>
      <c r="BB57" s="78">
        <f>'SO09 - Stání pro osobní auta'!F35</f>
        <v>0</v>
      </c>
      <c r="BC57" s="78">
        <f>'SO09 - Stání pro osobní auta'!F36</f>
        <v>0</v>
      </c>
      <c r="BD57" s="80">
        <f>'SO09 - Stání pro osobní auta'!F37</f>
        <v>0</v>
      </c>
      <c r="BT57" s="81" t="s">
        <v>82</v>
      </c>
      <c r="BV57" s="81" t="s">
        <v>76</v>
      </c>
      <c r="BW57" s="81" t="s">
        <v>90</v>
      </c>
      <c r="BX57" s="81" t="s">
        <v>5</v>
      </c>
      <c r="CL57" s="81" t="s">
        <v>19</v>
      </c>
      <c r="CM57" s="81" t="s">
        <v>84</v>
      </c>
    </row>
    <row r="58" spans="1:91" s="6" customFormat="1" ht="16.5" customHeight="1">
      <c r="A58" s="72" t="s">
        <v>78</v>
      </c>
      <c r="B58" s="73"/>
      <c r="C58" s="74"/>
      <c r="D58" s="303" t="s">
        <v>91</v>
      </c>
      <c r="E58" s="303"/>
      <c r="F58" s="303"/>
      <c r="G58" s="303"/>
      <c r="H58" s="303"/>
      <c r="I58" s="75"/>
      <c r="J58" s="303" t="s">
        <v>92</v>
      </c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4">
        <f>'SO11 - Oplocení '!J30</f>
        <v>0</v>
      </c>
      <c r="AH58" s="305"/>
      <c r="AI58" s="305"/>
      <c r="AJ58" s="305"/>
      <c r="AK58" s="305"/>
      <c r="AL58" s="305"/>
      <c r="AM58" s="305"/>
      <c r="AN58" s="304">
        <f t="shared" si="0"/>
        <v>0</v>
      </c>
      <c r="AO58" s="305"/>
      <c r="AP58" s="305"/>
      <c r="AQ58" s="76" t="s">
        <v>81</v>
      </c>
      <c r="AR58" s="73"/>
      <c r="AS58" s="77">
        <v>0</v>
      </c>
      <c r="AT58" s="78">
        <f t="shared" si="1"/>
        <v>0</v>
      </c>
      <c r="AU58" s="79">
        <f>'SO11 - Oplocení '!P83</f>
        <v>0</v>
      </c>
      <c r="AV58" s="78">
        <f>'SO11 - Oplocení '!J33</f>
        <v>0</v>
      </c>
      <c r="AW58" s="78">
        <f>'SO11 - Oplocení '!J34</f>
        <v>0</v>
      </c>
      <c r="AX58" s="78">
        <f>'SO11 - Oplocení '!J35</f>
        <v>0</v>
      </c>
      <c r="AY58" s="78">
        <f>'SO11 - Oplocení '!J36</f>
        <v>0</v>
      </c>
      <c r="AZ58" s="78">
        <f>'SO11 - Oplocení '!F33</f>
        <v>0</v>
      </c>
      <c r="BA58" s="78">
        <f>'SO11 - Oplocení '!F34</f>
        <v>0</v>
      </c>
      <c r="BB58" s="78">
        <f>'SO11 - Oplocení '!F35</f>
        <v>0</v>
      </c>
      <c r="BC58" s="78">
        <f>'SO11 - Oplocení '!F36</f>
        <v>0</v>
      </c>
      <c r="BD58" s="80">
        <f>'SO11 - Oplocení '!F37</f>
        <v>0</v>
      </c>
      <c r="BT58" s="81" t="s">
        <v>82</v>
      </c>
      <c r="BV58" s="81" t="s">
        <v>76</v>
      </c>
      <c r="BW58" s="81" t="s">
        <v>93</v>
      </c>
      <c r="BX58" s="81" t="s">
        <v>5</v>
      </c>
      <c r="CL58" s="81" t="s">
        <v>19</v>
      </c>
      <c r="CM58" s="81" t="s">
        <v>84</v>
      </c>
    </row>
    <row r="59" spans="1:91" s="6" customFormat="1" ht="16.5" customHeight="1">
      <c r="A59" s="72" t="s">
        <v>78</v>
      </c>
      <c r="B59" s="73"/>
      <c r="C59" s="74"/>
      <c r="D59" s="303" t="s">
        <v>94</v>
      </c>
      <c r="E59" s="303"/>
      <c r="F59" s="303"/>
      <c r="G59" s="303"/>
      <c r="H59" s="303"/>
      <c r="I59" s="75"/>
      <c r="J59" s="303" t="s">
        <v>95</v>
      </c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4">
        <f>'SO12 - Sadové úpravy'!J30</f>
        <v>0</v>
      </c>
      <c r="AH59" s="305"/>
      <c r="AI59" s="305"/>
      <c r="AJ59" s="305"/>
      <c r="AK59" s="305"/>
      <c r="AL59" s="305"/>
      <c r="AM59" s="305"/>
      <c r="AN59" s="304">
        <f t="shared" si="0"/>
        <v>0</v>
      </c>
      <c r="AO59" s="305"/>
      <c r="AP59" s="305"/>
      <c r="AQ59" s="76" t="s">
        <v>81</v>
      </c>
      <c r="AR59" s="73"/>
      <c r="AS59" s="77">
        <v>0</v>
      </c>
      <c r="AT59" s="78">
        <f t="shared" si="1"/>
        <v>0</v>
      </c>
      <c r="AU59" s="79">
        <f>'SO12 - Sadové úpravy'!P84</f>
        <v>0</v>
      </c>
      <c r="AV59" s="78">
        <f>'SO12 - Sadové úpravy'!J33</f>
        <v>0</v>
      </c>
      <c r="AW59" s="78">
        <f>'SO12 - Sadové úpravy'!J34</f>
        <v>0</v>
      </c>
      <c r="AX59" s="78">
        <f>'SO12 - Sadové úpravy'!J35</f>
        <v>0</v>
      </c>
      <c r="AY59" s="78">
        <f>'SO12 - Sadové úpravy'!J36</f>
        <v>0</v>
      </c>
      <c r="AZ59" s="78">
        <f>'SO12 - Sadové úpravy'!F33</f>
        <v>0</v>
      </c>
      <c r="BA59" s="78">
        <f>'SO12 - Sadové úpravy'!F34</f>
        <v>0</v>
      </c>
      <c r="BB59" s="78">
        <f>'SO12 - Sadové úpravy'!F35</f>
        <v>0</v>
      </c>
      <c r="BC59" s="78">
        <f>'SO12 - Sadové úpravy'!F36</f>
        <v>0</v>
      </c>
      <c r="BD59" s="80">
        <f>'SO12 - Sadové úpravy'!F37</f>
        <v>0</v>
      </c>
      <c r="BT59" s="81" t="s">
        <v>82</v>
      </c>
      <c r="BV59" s="81" t="s">
        <v>76</v>
      </c>
      <c r="BW59" s="81" t="s">
        <v>96</v>
      </c>
      <c r="BX59" s="81" t="s">
        <v>5</v>
      </c>
      <c r="CL59" s="81" t="s">
        <v>19</v>
      </c>
      <c r="CM59" s="81" t="s">
        <v>84</v>
      </c>
    </row>
    <row r="60" spans="1:91" s="6" customFormat="1" ht="16.5" customHeight="1">
      <c r="A60" s="72" t="s">
        <v>78</v>
      </c>
      <c r="B60" s="73"/>
      <c r="C60" s="74"/>
      <c r="D60" s="303" t="s">
        <v>97</v>
      </c>
      <c r="E60" s="303"/>
      <c r="F60" s="303"/>
      <c r="G60" s="303"/>
      <c r="H60" s="303"/>
      <c r="I60" s="75"/>
      <c r="J60" s="303" t="s">
        <v>98</v>
      </c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4">
        <f>'VRN - Vedlejší a ostatní ...'!J30</f>
        <v>0</v>
      </c>
      <c r="AH60" s="305"/>
      <c r="AI60" s="305"/>
      <c r="AJ60" s="305"/>
      <c r="AK60" s="305"/>
      <c r="AL60" s="305"/>
      <c r="AM60" s="305"/>
      <c r="AN60" s="304">
        <f t="shared" si="0"/>
        <v>0</v>
      </c>
      <c r="AO60" s="305"/>
      <c r="AP60" s="305"/>
      <c r="AQ60" s="76" t="s">
        <v>99</v>
      </c>
      <c r="AR60" s="73"/>
      <c r="AS60" s="82">
        <v>0</v>
      </c>
      <c r="AT60" s="83">
        <f t="shared" si="1"/>
        <v>0</v>
      </c>
      <c r="AU60" s="84">
        <f>'VRN - Vedlejší a ostatní ...'!P90</f>
        <v>0</v>
      </c>
      <c r="AV60" s="83">
        <f>'VRN - Vedlejší a ostatní ...'!J33</f>
        <v>0</v>
      </c>
      <c r="AW60" s="83">
        <f>'VRN - Vedlejší a ostatní ...'!J34</f>
        <v>0</v>
      </c>
      <c r="AX60" s="83">
        <f>'VRN - Vedlejší a ostatní ...'!J35</f>
        <v>0</v>
      </c>
      <c r="AY60" s="83">
        <f>'VRN - Vedlejší a ostatní ...'!J36</f>
        <v>0</v>
      </c>
      <c r="AZ60" s="83">
        <f>'VRN - Vedlejší a ostatní ...'!F33</f>
        <v>0</v>
      </c>
      <c r="BA60" s="83">
        <f>'VRN - Vedlejší a ostatní ...'!F34</f>
        <v>0</v>
      </c>
      <c r="BB60" s="83">
        <f>'VRN - Vedlejší a ostatní ...'!F35</f>
        <v>0</v>
      </c>
      <c r="BC60" s="83">
        <f>'VRN - Vedlejší a ostatní ...'!F36</f>
        <v>0</v>
      </c>
      <c r="BD60" s="85">
        <f>'VRN - Vedlejší a ostatní ...'!F37</f>
        <v>0</v>
      </c>
      <c r="BT60" s="81" t="s">
        <v>82</v>
      </c>
      <c r="BV60" s="81" t="s">
        <v>76</v>
      </c>
      <c r="BW60" s="81" t="s">
        <v>100</v>
      </c>
      <c r="BX60" s="81" t="s">
        <v>5</v>
      </c>
      <c r="CL60" s="81" t="s">
        <v>19</v>
      </c>
      <c r="CM60" s="81" t="s">
        <v>84</v>
      </c>
    </row>
    <row r="61" spans="1:91" s="1" customFormat="1" ht="30" customHeight="1">
      <c r="B61" s="33"/>
      <c r="AR61" s="33"/>
    </row>
    <row r="62" spans="1:91" s="1" customFormat="1" ht="6.9" customHeight="1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33"/>
    </row>
  </sheetData>
  <sheetProtection algorithmName="SHA-512" hashValue="0X5r3H3o5/ggm5wovVzMxj4+4z6qpraLt/igfVDDoH9CLUV6fLKmLsE7dbVEp+BRxp44OFZzKbcZ1XlCLkbJow==" saltValue="go0oumeoT3Yvuqi5Y/TKuOlMs9fWI3m2ZOyNqQJQvn1a1LyvHBVnPbWKWmkIDAp+kq/7ZzojkOnghRJFNVVg9Q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D60:H60"/>
    <mergeCell ref="J60:AF60"/>
    <mergeCell ref="AG54:AM54"/>
    <mergeCell ref="AN54:AP54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J45"/>
    <mergeCell ref="AM47:AN47"/>
    <mergeCell ref="AM49:AP49"/>
    <mergeCell ref="AS49:AT51"/>
    <mergeCell ref="AM50:AP50"/>
  </mergeCells>
  <hyperlinks>
    <hyperlink ref="A55" location="'SO01 - Hřiště na Nohejbal'!C2" display="/" xr:uid="{00000000-0004-0000-0000-000000000000}"/>
    <hyperlink ref="A56" location="'SO04 - Zahradní domek '!C2" display="/" xr:uid="{00000000-0004-0000-0000-000001000000}"/>
    <hyperlink ref="A57" location="'SO09 - Stání pro osobní auta'!C2" display="/" xr:uid="{00000000-0004-0000-0000-000002000000}"/>
    <hyperlink ref="A58" location="'SO11 - Oplocení '!C2" display="/" xr:uid="{00000000-0004-0000-0000-000003000000}"/>
    <hyperlink ref="A59" location="'SO12 - Sadové úpravy'!C2" display="/" xr:uid="{00000000-0004-0000-0000-000004000000}"/>
    <hyperlink ref="A60" location="'VRN - Vedlejší a ostatní 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83</v>
      </c>
      <c r="AZ2" s="86" t="s">
        <v>101</v>
      </c>
      <c r="BA2" s="86" t="s">
        <v>19</v>
      </c>
      <c r="BB2" s="86" t="s">
        <v>19</v>
      </c>
      <c r="BC2" s="86" t="s">
        <v>102</v>
      </c>
      <c r="BD2" s="86" t="s">
        <v>84</v>
      </c>
    </row>
    <row r="3" spans="2:5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  <c r="AZ3" s="86" t="s">
        <v>103</v>
      </c>
      <c r="BA3" s="86" t="s">
        <v>19</v>
      </c>
      <c r="BB3" s="86" t="s">
        <v>19</v>
      </c>
      <c r="BC3" s="86" t="s">
        <v>104</v>
      </c>
      <c r="BD3" s="86" t="s">
        <v>84</v>
      </c>
    </row>
    <row r="4" spans="2:56" ht="24.9" customHeight="1">
      <c r="B4" s="21"/>
      <c r="D4" s="22" t="s">
        <v>105</v>
      </c>
      <c r="L4" s="21"/>
      <c r="M4" s="87" t="s">
        <v>10</v>
      </c>
      <c r="AT4" s="18" t="s">
        <v>4</v>
      </c>
      <c r="AZ4" s="86" t="s">
        <v>106</v>
      </c>
      <c r="BA4" s="86" t="s">
        <v>19</v>
      </c>
      <c r="BB4" s="86" t="s">
        <v>19</v>
      </c>
      <c r="BC4" s="86" t="s">
        <v>107</v>
      </c>
      <c r="BD4" s="86" t="s">
        <v>84</v>
      </c>
    </row>
    <row r="5" spans="2:56" ht="6.9" customHeight="1">
      <c r="B5" s="21"/>
      <c r="L5" s="21"/>
      <c r="AZ5" s="86" t="s">
        <v>108</v>
      </c>
      <c r="BA5" s="86" t="s">
        <v>19</v>
      </c>
      <c r="BB5" s="86" t="s">
        <v>19</v>
      </c>
      <c r="BC5" s="86" t="s">
        <v>104</v>
      </c>
      <c r="BD5" s="86" t="s">
        <v>84</v>
      </c>
    </row>
    <row r="6" spans="2:56" ht="12" customHeight="1">
      <c r="B6" s="21"/>
      <c r="D6" s="28" t="s">
        <v>16</v>
      </c>
      <c r="L6" s="21"/>
      <c r="AZ6" s="86" t="s">
        <v>109</v>
      </c>
      <c r="BA6" s="86" t="s">
        <v>19</v>
      </c>
      <c r="BB6" s="86" t="s">
        <v>19</v>
      </c>
      <c r="BC6" s="86" t="s">
        <v>110</v>
      </c>
      <c r="BD6" s="86" t="s">
        <v>84</v>
      </c>
    </row>
    <row r="7" spans="2:5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  <c r="AZ7" s="86" t="s">
        <v>111</v>
      </c>
      <c r="BA7" s="86" t="s">
        <v>19</v>
      </c>
      <c r="BB7" s="86" t="s">
        <v>19</v>
      </c>
      <c r="BC7" s="86" t="s">
        <v>112</v>
      </c>
      <c r="BD7" s="86" t="s">
        <v>84</v>
      </c>
    </row>
    <row r="8" spans="2:56" s="1" customFormat="1" ht="12" customHeight="1">
      <c r="B8" s="33"/>
      <c r="D8" s="28" t="s">
        <v>113</v>
      </c>
      <c r="L8" s="33"/>
    </row>
    <row r="9" spans="2:56" s="1" customFormat="1" ht="16.5" customHeight="1">
      <c r="B9" s="33"/>
      <c r="E9" s="290" t="s">
        <v>114</v>
      </c>
      <c r="F9" s="329"/>
      <c r="G9" s="329"/>
      <c r="H9" s="329"/>
      <c r="L9" s="33"/>
    </row>
    <row r="10" spans="2:56" s="1" customFormat="1" ht="10.199999999999999">
      <c r="B10" s="33"/>
      <c r="L10" s="33"/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</row>
    <row r="13" spans="2:56" s="1" customFormat="1" ht="10.8" customHeight="1">
      <c r="B13" s="33"/>
      <c r="L13" s="33"/>
    </row>
    <row r="14" spans="2:5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5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56" s="1" customFormat="1" ht="6.9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12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40</v>
      </c>
      <c r="J30" s="64">
        <f>ROUND(J93,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ROUND((SUM(BE93:BE179)),  2)</f>
        <v>0</v>
      </c>
      <c r="I33" s="91">
        <v>0.21</v>
      </c>
      <c r="J33" s="90">
        <f>ROUND(((SUM(BE93:BE179))*I33),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ROUND((SUM(BF93:BF179)),  2)</f>
        <v>0</v>
      </c>
      <c r="I34" s="91">
        <v>0.15</v>
      </c>
      <c r="J34" s="90">
        <f>ROUND(((SUM(BF93:BF179))*I34),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ROUND((SUM(BG93:BG179)),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ROUND((SUM(BH93:BH179)),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ROUND((SUM(BI93:BI179)),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>SO01 - Hřiště na Nohejbal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J93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119</v>
      </c>
      <c r="E60" s="103"/>
      <c r="F60" s="103"/>
      <c r="G60" s="103"/>
      <c r="H60" s="103"/>
      <c r="I60" s="103"/>
      <c r="J60" s="104">
        <f>J94</f>
        <v>0</v>
      </c>
      <c r="L60" s="101"/>
    </row>
    <row r="61" spans="2:47" s="9" customFormat="1" ht="19.95" customHeight="1">
      <c r="B61" s="105"/>
      <c r="D61" s="106" t="s">
        <v>120</v>
      </c>
      <c r="E61" s="107"/>
      <c r="F61" s="107"/>
      <c r="G61" s="107"/>
      <c r="H61" s="107"/>
      <c r="I61" s="107"/>
      <c r="J61" s="108">
        <f>J95</f>
        <v>0</v>
      </c>
      <c r="L61" s="105"/>
    </row>
    <row r="62" spans="2:47" s="9" customFormat="1" ht="14.85" customHeight="1">
      <c r="B62" s="105"/>
      <c r="D62" s="106" t="s">
        <v>121</v>
      </c>
      <c r="E62" s="107"/>
      <c r="F62" s="107"/>
      <c r="G62" s="107"/>
      <c r="H62" s="107"/>
      <c r="I62" s="107"/>
      <c r="J62" s="108">
        <f>J100</f>
        <v>0</v>
      </c>
      <c r="L62" s="105"/>
    </row>
    <row r="63" spans="2:47" s="9" customFormat="1" ht="14.85" customHeight="1">
      <c r="B63" s="105"/>
      <c r="D63" s="106" t="s">
        <v>122</v>
      </c>
      <c r="E63" s="107"/>
      <c r="F63" s="107"/>
      <c r="G63" s="107"/>
      <c r="H63" s="107"/>
      <c r="I63" s="107"/>
      <c r="J63" s="108">
        <f>J115</f>
        <v>0</v>
      </c>
      <c r="L63" s="105"/>
    </row>
    <row r="64" spans="2:47" s="9" customFormat="1" ht="14.85" customHeight="1">
      <c r="B64" s="105"/>
      <c r="D64" s="106" t="s">
        <v>123</v>
      </c>
      <c r="E64" s="107"/>
      <c r="F64" s="107"/>
      <c r="G64" s="107"/>
      <c r="H64" s="107"/>
      <c r="I64" s="107"/>
      <c r="J64" s="108">
        <f>J124</f>
        <v>0</v>
      </c>
      <c r="L64" s="105"/>
    </row>
    <row r="65" spans="2:12" s="9" customFormat="1" ht="14.85" customHeight="1">
      <c r="B65" s="105"/>
      <c r="D65" s="106" t="s">
        <v>124</v>
      </c>
      <c r="E65" s="107"/>
      <c r="F65" s="107"/>
      <c r="G65" s="107"/>
      <c r="H65" s="107"/>
      <c r="I65" s="107"/>
      <c r="J65" s="108">
        <f>J136</f>
        <v>0</v>
      </c>
      <c r="L65" s="105"/>
    </row>
    <row r="66" spans="2:12" s="9" customFormat="1" ht="14.85" customHeight="1">
      <c r="B66" s="105"/>
      <c r="D66" s="106" t="s">
        <v>125</v>
      </c>
      <c r="E66" s="107"/>
      <c r="F66" s="107"/>
      <c r="G66" s="107"/>
      <c r="H66" s="107"/>
      <c r="I66" s="107"/>
      <c r="J66" s="108">
        <f>J143</f>
        <v>0</v>
      </c>
      <c r="L66" s="105"/>
    </row>
    <row r="67" spans="2:12" s="9" customFormat="1" ht="19.95" customHeight="1">
      <c r="B67" s="105"/>
      <c r="D67" s="106" t="s">
        <v>126</v>
      </c>
      <c r="E67" s="107"/>
      <c r="F67" s="107"/>
      <c r="G67" s="107"/>
      <c r="H67" s="107"/>
      <c r="I67" s="107"/>
      <c r="J67" s="108">
        <f>J151</f>
        <v>0</v>
      </c>
      <c r="L67" s="105"/>
    </row>
    <row r="68" spans="2:12" s="9" customFormat="1" ht="14.85" customHeight="1">
      <c r="B68" s="105"/>
      <c r="D68" s="106" t="s">
        <v>127</v>
      </c>
      <c r="E68" s="107"/>
      <c r="F68" s="107"/>
      <c r="G68" s="107"/>
      <c r="H68" s="107"/>
      <c r="I68" s="107"/>
      <c r="J68" s="108">
        <f>J155</f>
        <v>0</v>
      </c>
      <c r="L68" s="105"/>
    </row>
    <row r="69" spans="2:12" s="9" customFormat="1" ht="19.95" customHeight="1">
      <c r="B69" s="105"/>
      <c r="D69" s="106" t="s">
        <v>128</v>
      </c>
      <c r="E69" s="107"/>
      <c r="F69" s="107"/>
      <c r="G69" s="107"/>
      <c r="H69" s="107"/>
      <c r="I69" s="107"/>
      <c r="J69" s="108">
        <f>J161</f>
        <v>0</v>
      </c>
      <c r="L69" s="105"/>
    </row>
    <row r="70" spans="2:12" s="9" customFormat="1" ht="19.95" customHeight="1">
      <c r="B70" s="105"/>
      <c r="D70" s="106" t="s">
        <v>129</v>
      </c>
      <c r="E70" s="107"/>
      <c r="F70" s="107"/>
      <c r="G70" s="107"/>
      <c r="H70" s="107"/>
      <c r="I70" s="107"/>
      <c r="J70" s="108">
        <f>J170</f>
        <v>0</v>
      </c>
      <c r="L70" s="105"/>
    </row>
    <row r="71" spans="2:12" s="9" customFormat="1" ht="14.85" customHeight="1">
      <c r="B71" s="105"/>
      <c r="D71" s="106" t="s">
        <v>130</v>
      </c>
      <c r="E71" s="107"/>
      <c r="F71" s="107"/>
      <c r="G71" s="107"/>
      <c r="H71" s="107"/>
      <c r="I71" s="107"/>
      <c r="J71" s="108">
        <f>J171</f>
        <v>0</v>
      </c>
      <c r="L71" s="105"/>
    </row>
    <row r="72" spans="2:12" s="8" customFormat="1" ht="24.9" customHeight="1">
      <c r="B72" s="101"/>
      <c r="D72" s="102" t="s">
        <v>131</v>
      </c>
      <c r="E72" s="103"/>
      <c r="F72" s="103"/>
      <c r="G72" s="103"/>
      <c r="H72" s="103"/>
      <c r="I72" s="103"/>
      <c r="J72" s="104">
        <f>J174</f>
        <v>0</v>
      </c>
      <c r="L72" s="101"/>
    </row>
    <row r="73" spans="2:12" s="9" customFormat="1" ht="19.95" customHeight="1">
      <c r="B73" s="105"/>
      <c r="D73" s="106" t="s">
        <v>132</v>
      </c>
      <c r="E73" s="107"/>
      <c r="F73" s="107"/>
      <c r="G73" s="107"/>
      <c r="H73" s="107"/>
      <c r="I73" s="107"/>
      <c r="J73" s="108">
        <f>J175</f>
        <v>0</v>
      </c>
      <c r="L73" s="105"/>
    </row>
    <row r="74" spans="2:12" s="1" customFormat="1" ht="21.75" customHeight="1">
      <c r="B74" s="33"/>
      <c r="L74" s="33"/>
    </row>
    <row r="75" spans="2:12" s="1" customFormat="1" ht="6.9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3"/>
    </row>
    <row r="79" spans="2:12" s="1" customFormat="1" ht="6.9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33"/>
    </row>
    <row r="80" spans="2:12" s="1" customFormat="1" ht="24.9" customHeight="1">
      <c r="B80" s="33"/>
      <c r="C80" s="22" t="s">
        <v>133</v>
      </c>
      <c r="L80" s="33"/>
    </row>
    <row r="81" spans="2:65" s="1" customFormat="1" ht="6.9" customHeight="1">
      <c r="B81" s="33"/>
      <c r="L81" s="33"/>
    </row>
    <row r="82" spans="2:65" s="1" customFormat="1" ht="12" customHeight="1">
      <c r="B82" s="33"/>
      <c r="C82" s="28" t="s">
        <v>16</v>
      </c>
      <c r="L82" s="33"/>
    </row>
    <row r="83" spans="2:65" s="1" customFormat="1" ht="26.25" customHeight="1">
      <c r="B83" s="33"/>
      <c r="E83" s="327" t="str">
        <f>E7</f>
        <v>Vybudování volnočasového areálu na poz. č.k. 629/2 v k.ú. Žernovka</v>
      </c>
      <c r="F83" s="328"/>
      <c r="G83" s="328"/>
      <c r="H83" s="328"/>
      <c r="L83" s="33"/>
    </row>
    <row r="84" spans="2:65" s="1" customFormat="1" ht="12" customHeight="1">
      <c r="B84" s="33"/>
      <c r="C84" s="28" t="s">
        <v>113</v>
      </c>
      <c r="L84" s="33"/>
    </row>
    <row r="85" spans="2:65" s="1" customFormat="1" ht="16.5" customHeight="1">
      <c r="B85" s="33"/>
      <c r="E85" s="290" t="str">
        <f>E9</f>
        <v>SO01 - Hřiště na Nohejbal</v>
      </c>
      <c r="F85" s="329"/>
      <c r="G85" s="329"/>
      <c r="H85" s="329"/>
      <c r="L85" s="33"/>
    </row>
    <row r="86" spans="2:65" s="1" customFormat="1" ht="6.9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F12</f>
        <v>Mukařov</v>
      </c>
      <c r="I87" s="28" t="s">
        <v>23</v>
      </c>
      <c r="J87" s="50" t="str">
        <f>IF(J12="","",J12)</f>
        <v>30. 6. 2023</v>
      </c>
      <c r="L87" s="33"/>
    </row>
    <row r="88" spans="2:65" s="1" customFormat="1" ht="6.9" customHeight="1">
      <c r="B88" s="33"/>
      <c r="L88" s="33"/>
    </row>
    <row r="89" spans="2:65" s="1" customFormat="1" ht="15.15" customHeight="1">
      <c r="B89" s="33"/>
      <c r="C89" s="28" t="s">
        <v>25</v>
      </c>
      <c r="F89" s="26" t="str">
        <f>E15</f>
        <v>Obec Mukařov</v>
      </c>
      <c r="I89" s="28" t="s">
        <v>31</v>
      </c>
      <c r="J89" s="31" t="str">
        <f>E21</f>
        <v xml:space="preserve"> </v>
      </c>
      <c r="L89" s="33"/>
    </row>
    <row r="90" spans="2:65" s="1" customFormat="1" ht="15.15" customHeight="1">
      <c r="B90" s="33"/>
      <c r="C90" s="28" t="s">
        <v>29</v>
      </c>
      <c r="F90" s="26" t="str">
        <f>IF(E18="","",E18)</f>
        <v>Vyplň údaj</v>
      </c>
      <c r="I90" s="28" t="s">
        <v>34</v>
      </c>
      <c r="J90" s="31" t="str">
        <f>E24</f>
        <v>Ing. Theodor Collino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09"/>
      <c r="C92" s="110" t="s">
        <v>134</v>
      </c>
      <c r="D92" s="111" t="s">
        <v>59</v>
      </c>
      <c r="E92" s="111" t="s">
        <v>55</v>
      </c>
      <c r="F92" s="111" t="s">
        <v>56</v>
      </c>
      <c r="G92" s="111" t="s">
        <v>135</v>
      </c>
      <c r="H92" s="111" t="s">
        <v>136</v>
      </c>
      <c r="I92" s="111" t="s">
        <v>137</v>
      </c>
      <c r="J92" s="111" t="s">
        <v>117</v>
      </c>
      <c r="K92" s="112" t="s">
        <v>138</v>
      </c>
      <c r="L92" s="109"/>
      <c r="M92" s="57" t="s">
        <v>19</v>
      </c>
      <c r="N92" s="58" t="s">
        <v>44</v>
      </c>
      <c r="O92" s="58" t="s">
        <v>139</v>
      </c>
      <c r="P92" s="58" t="s">
        <v>140</v>
      </c>
      <c r="Q92" s="58" t="s">
        <v>141</v>
      </c>
      <c r="R92" s="58" t="s">
        <v>142</v>
      </c>
      <c r="S92" s="58" t="s">
        <v>143</v>
      </c>
      <c r="T92" s="59" t="s">
        <v>144</v>
      </c>
    </row>
    <row r="93" spans="2:65" s="1" customFormat="1" ht="22.8" customHeight="1">
      <c r="B93" s="33"/>
      <c r="C93" s="62" t="s">
        <v>145</v>
      </c>
      <c r="J93" s="113">
        <f>BK93</f>
        <v>0</v>
      </c>
      <c r="L93" s="33"/>
      <c r="M93" s="60"/>
      <c r="N93" s="51"/>
      <c r="O93" s="51"/>
      <c r="P93" s="114">
        <f>P94+P174</f>
        <v>0</v>
      </c>
      <c r="Q93" s="51"/>
      <c r="R93" s="114">
        <f>R94+R174</f>
        <v>50.254971879999992</v>
      </c>
      <c r="S93" s="51"/>
      <c r="T93" s="115">
        <f>T94+T174</f>
        <v>0</v>
      </c>
      <c r="AT93" s="18" t="s">
        <v>73</v>
      </c>
      <c r="AU93" s="18" t="s">
        <v>118</v>
      </c>
      <c r="BK93" s="116">
        <f>BK94+BK174</f>
        <v>0</v>
      </c>
    </row>
    <row r="94" spans="2:65" s="11" customFormat="1" ht="25.95" customHeight="1">
      <c r="B94" s="117"/>
      <c r="D94" s="118" t="s">
        <v>73</v>
      </c>
      <c r="E94" s="119" t="s">
        <v>146</v>
      </c>
      <c r="F94" s="119" t="s">
        <v>147</v>
      </c>
      <c r="I94" s="120"/>
      <c r="J94" s="121">
        <f>BK94</f>
        <v>0</v>
      </c>
      <c r="L94" s="117"/>
      <c r="M94" s="122"/>
      <c r="P94" s="123">
        <f>P95+P151+P161+P170</f>
        <v>0</v>
      </c>
      <c r="R94" s="123">
        <f>R95+R151+R161+R170</f>
        <v>50.216271879999994</v>
      </c>
      <c r="T94" s="124">
        <f>T95+T151+T161+T170</f>
        <v>0</v>
      </c>
      <c r="AR94" s="118" t="s">
        <v>82</v>
      </c>
      <c r="AT94" s="125" t="s">
        <v>73</v>
      </c>
      <c r="AU94" s="125" t="s">
        <v>74</v>
      </c>
      <c r="AY94" s="118" t="s">
        <v>148</v>
      </c>
      <c r="BK94" s="126">
        <f>BK95+BK151+BK161+BK170</f>
        <v>0</v>
      </c>
    </row>
    <row r="95" spans="2:65" s="11" customFormat="1" ht="22.8" customHeight="1">
      <c r="B95" s="117"/>
      <c r="D95" s="118" t="s">
        <v>73</v>
      </c>
      <c r="E95" s="127" t="s">
        <v>82</v>
      </c>
      <c r="F95" s="127" t="s">
        <v>149</v>
      </c>
      <c r="I95" s="120"/>
      <c r="J95" s="128">
        <f>BK95</f>
        <v>0</v>
      </c>
      <c r="L95" s="117"/>
      <c r="M95" s="122"/>
      <c r="P95" s="123">
        <f>P96+SUM(P97:P100)+P115+P124+P136+P143</f>
        <v>0</v>
      </c>
      <c r="R95" s="123">
        <f>R96+SUM(R97:R100)+R115+R124+R136+R143</f>
        <v>0</v>
      </c>
      <c r="T95" s="124">
        <f>T96+SUM(T97:T100)+T115+T124+T136+T143</f>
        <v>0</v>
      </c>
      <c r="AR95" s="118" t="s">
        <v>82</v>
      </c>
      <c r="AT95" s="125" t="s">
        <v>73</v>
      </c>
      <c r="AU95" s="125" t="s">
        <v>82</v>
      </c>
      <c r="AY95" s="118" t="s">
        <v>148</v>
      </c>
      <c r="BK95" s="126">
        <f>BK96+SUM(BK97:BK100)+BK115+BK124+BK136+BK143</f>
        <v>0</v>
      </c>
    </row>
    <row r="96" spans="2:65" s="1" customFormat="1" ht="44.25" customHeight="1">
      <c r="B96" s="33"/>
      <c r="C96" s="129" t="s">
        <v>82</v>
      </c>
      <c r="D96" s="129" t="s">
        <v>150</v>
      </c>
      <c r="E96" s="130" t="s">
        <v>151</v>
      </c>
      <c r="F96" s="131" t="s">
        <v>152</v>
      </c>
      <c r="G96" s="132" t="s">
        <v>153</v>
      </c>
      <c r="H96" s="133">
        <v>0.14399999999999999</v>
      </c>
      <c r="I96" s="134"/>
      <c r="J96" s="135">
        <f>ROUND(I96*H96,2)</f>
        <v>0</v>
      </c>
      <c r="K96" s="131" t="s">
        <v>154</v>
      </c>
      <c r="L96" s="33"/>
      <c r="M96" s="136" t="s">
        <v>19</v>
      </c>
      <c r="N96" s="137" t="s">
        <v>45</v>
      </c>
      <c r="P96" s="138">
        <f>O96*H96</f>
        <v>0</v>
      </c>
      <c r="Q96" s="138">
        <v>0</v>
      </c>
      <c r="R96" s="138">
        <f>Q96*H96</f>
        <v>0</v>
      </c>
      <c r="S96" s="138">
        <v>0</v>
      </c>
      <c r="T96" s="139">
        <f>S96*H96</f>
        <v>0</v>
      </c>
      <c r="AR96" s="140" t="s">
        <v>155</v>
      </c>
      <c r="AT96" s="140" t="s">
        <v>150</v>
      </c>
      <c r="AU96" s="140" t="s">
        <v>84</v>
      </c>
      <c r="AY96" s="18" t="s">
        <v>148</v>
      </c>
      <c r="BE96" s="141">
        <f>IF(N96="základní",J96,0)</f>
        <v>0</v>
      </c>
      <c r="BF96" s="141">
        <f>IF(N96="snížená",J96,0)</f>
        <v>0</v>
      </c>
      <c r="BG96" s="141">
        <f>IF(N96="zákl. přenesená",J96,0)</f>
        <v>0</v>
      </c>
      <c r="BH96" s="141">
        <f>IF(N96="sníž. přenesená",J96,0)</f>
        <v>0</v>
      </c>
      <c r="BI96" s="141">
        <f>IF(N96="nulová",J96,0)</f>
        <v>0</v>
      </c>
      <c r="BJ96" s="18" t="s">
        <v>82</v>
      </c>
      <c r="BK96" s="141">
        <f>ROUND(I96*H96,2)</f>
        <v>0</v>
      </c>
      <c r="BL96" s="18" t="s">
        <v>155</v>
      </c>
      <c r="BM96" s="140" t="s">
        <v>156</v>
      </c>
    </row>
    <row r="97" spans="2:65" s="1" customFormat="1" ht="10.199999999999999">
      <c r="B97" s="33"/>
      <c r="D97" s="142" t="s">
        <v>157</v>
      </c>
      <c r="F97" s="143" t="s">
        <v>158</v>
      </c>
      <c r="I97" s="144"/>
      <c r="L97" s="33"/>
      <c r="M97" s="145"/>
      <c r="T97" s="54"/>
      <c r="AT97" s="18" t="s">
        <v>157</v>
      </c>
      <c r="AU97" s="18" t="s">
        <v>84</v>
      </c>
    </row>
    <row r="98" spans="2:65" s="12" customFormat="1" ht="10.199999999999999">
      <c r="B98" s="146"/>
      <c r="D98" s="147" t="s">
        <v>159</v>
      </c>
      <c r="E98" s="148" t="s">
        <v>19</v>
      </c>
      <c r="F98" s="149" t="s">
        <v>160</v>
      </c>
      <c r="H98" s="150">
        <v>0.14399999999999999</v>
      </c>
      <c r="I98" s="151"/>
      <c r="L98" s="146"/>
      <c r="M98" s="152"/>
      <c r="T98" s="153"/>
      <c r="AT98" s="148" t="s">
        <v>159</v>
      </c>
      <c r="AU98" s="148" t="s">
        <v>84</v>
      </c>
      <c r="AV98" s="12" t="s">
        <v>84</v>
      </c>
      <c r="AW98" s="12" t="s">
        <v>33</v>
      </c>
      <c r="AX98" s="12" t="s">
        <v>74</v>
      </c>
      <c r="AY98" s="148" t="s">
        <v>148</v>
      </c>
    </row>
    <row r="99" spans="2:65" s="13" customFormat="1" ht="10.199999999999999">
      <c r="B99" s="154"/>
      <c r="D99" s="147" t="s">
        <v>159</v>
      </c>
      <c r="E99" s="155" t="s">
        <v>101</v>
      </c>
      <c r="F99" s="156" t="s">
        <v>161</v>
      </c>
      <c r="H99" s="157">
        <v>0.14399999999999999</v>
      </c>
      <c r="I99" s="158"/>
      <c r="L99" s="154"/>
      <c r="M99" s="159"/>
      <c r="T99" s="160"/>
      <c r="AT99" s="155" t="s">
        <v>159</v>
      </c>
      <c r="AU99" s="155" t="s">
        <v>84</v>
      </c>
      <c r="AV99" s="13" t="s">
        <v>155</v>
      </c>
      <c r="AW99" s="13" t="s">
        <v>33</v>
      </c>
      <c r="AX99" s="13" t="s">
        <v>82</v>
      </c>
      <c r="AY99" s="155" t="s">
        <v>148</v>
      </c>
    </row>
    <row r="100" spans="2:65" s="11" customFormat="1" ht="20.85" customHeight="1">
      <c r="B100" s="117"/>
      <c r="D100" s="118" t="s">
        <v>73</v>
      </c>
      <c r="E100" s="127" t="s">
        <v>162</v>
      </c>
      <c r="F100" s="127" t="s">
        <v>163</v>
      </c>
      <c r="I100" s="120"/>
      <c r="J100" s="128">
        <f>BK100</f>
        <v>0</v>
      </c>
      <c r="L100" s="117"/>
      <c r="M100" s="122"/>
      <c r="P100" s="123">
        <f>SUM(P101:P114)</f>
        <v>0</v>
      </c>
      <c r="R100" s="123">
        <f>SUM(R101:R114)</f>
        <v>0</v>
      </c>
      <c r="T100" s="124">
        <f>SUM(T101:T114)</f>
        <v>0</v>
      </c>
      <c r="AR100" s="118" t="s">
        <v>82</v>
      </c>
      <c r="AT100" s="125" t="s">
        <v>73</v>
      </c>
      <c r="AU100" s="125" t="s">
        <v>84</v>
      </c>
      <c r="AY100" s="118" t="s">
        <v>148</v>
      </c>
      <c r="BK100" s="126">
        <f>SUM(BK101:BK114)</f>
        <v>0</v>
      </c>
    </row>
    <row r="101" spans="2:65" s="1" customFormat="1" ht="24.15" customHeight="1">
      <c r="B101" s="33"/>
      <c r="C101" s="129" t="s">
        <v>84</v>
      </c>
      <c r="D101" s="129" t="s">
        <v>150</v>
      </c>
      <c r="E101" s="130" t="s">
        <v>164</v>
      </c>
      <c r="F101" s="131" t="s">
        <v>165</v>
      </c>
      <c r="G101" s="132" t="s">
        <v>153</v>
      </c>
      <c r="H101" s="133">
        <v>44</v>
      </c>
      <c r="I101" s="134"/>
      <c r="J101" s="135">
        <f>ROUND(I101*H101,2)</f>
        <v>0</v>
      </c>
      <c r="K101" s="131" t="s">
        <v>154</v>
      </c>
      <c r="L101" s="33"/>
      <c r="M101" s="136" t="s">
        <v>19</v>
      </c>
      <c r="N101" s="137" t="s">
        <v>45</v>
      </c>
      <c r="P101" s="138">
        <f>O101*H101</f>
        <v>0</v>
      </c>
      <c r="Q101" s="138">
        <v>0</v>
      </c>
      <c r="R101" s="138">
        <f>Q101*H101</f>
        <v>0</v>
      </c>
      <c r="S101" s="138">
        <v>0</v>
      </c>
      <c r="T101" s="139">
        <f>S101*H101</f>
        <v>0</v>
      </c>
      <c r="AR101" s="140" t="s">
        <v>155</v>
      </c>
      <c r="AT101" s="140" t="s">
        <v>150</v>
      </c>
      <c r="AU101" s="140" t="s">
        <v>166</v>
      </c>
      <c r="AY101" s="18" t="s">
        <v>148</v>
      </c>
      <c r="BE101" s="141">
        <f>IF(N101="základní",J101,0)</f>
        <v>0</v>
      </c>
      <c r="BF101" s="141">
        <f>IF(N101="snížená",J101,0)</f>
        <v>0</v>
      </c>
      <c r="BG101" s="141">
        <f>IF(N101="zákl. přenesená",J101,0)</f>
        <v>0</v>
      </c>
      <c r="BH101" s="141">
        <f>IF(N101="sníž. přenesená",J101,0)</f>
        <v>0</v>
      </c>
      <c r="BI101" s="141">
        <f>IF(N101="nulová",J101,0)</f>
        <v>0</v>
      </c>
      <c r="BJ101" s="18" t="s">
        <v>82</v>
      </c>
      <c r="BK101" s="141">
        <f>ROUND(I101*H101,2)</f>
        <v>0</v>
      </c>
      <c r="BL101" s="18" t="s">
        <v>155</v>
      </c>
      <c r="BM101" s="140" t="s">
        <v>167</v>
      </c>
    </row>
    <row r="102" spans="2:65" s="1" customFormat="1" ht="10.199999999999999">
      <c r="B102" s="33"/>
      <c r="D102" s="142" t="s">
        <v>157</v>
      </c>
      <c r="F102" s="143" t="s">
        <v>168</v>
      </c>
      <c r="I102" s="144"/>
      <c r="L102" s="33"/>
      <c r="M102" s="145"/>
      <c r="T102" s="54"/>
      <c r="AT102" s="18" t="s">
        <v>157</v>
      </c>
      <c r="AU102" s="18" t="s">
        <v>166</v>
      </c>
    </row>
    <row r="103" spans="2:65" s="14" customFormat="1" ht="10.199999999999999">
      <c r="B103" s="161"/>
      <c r="D103" s="147" t="s">
        <v>159</v>
      </c>
      <c r="E103" s="162" t="s">
        <v>19</v>
      </c>
      <c r="F103" s="163" t="s">
        <v>169</v>
      </c>
      <c r="H103" s="162" t="s">
        <v>19</v>
      </c>
      <c r="I103" s="164"/>
      <c r="L103" s="161"/>
      <c r="M103" s="165"/>
      <c r="T103" s="166"/>
      <c r="AT103" s="162" t="s">
        <v>159</v>
      </c>
      <c r="AU103" s="162" t="s">
        <v>166</v>
      </c>
      <c r="AV103" s="14" t="s">
        <v>82</v>
      </c>
      <c r="AW103" s="14" t="s">
        <v>33</v>
      </c>
      <c r="AX103" s="14" t="s">
        <v>74</v>
      </c>
      <c r="AY103" s="162" t="s">
        <v>148</v>
      </c>
    </row>
    <row r="104" spans="2:65" s="12" customFormat="1" ht="10.199999999999999">
      <c r="B104" s="146"/>
      <c r="D104" s="147" t="s">
        <v>159</v>
      </c>
      <c r="E104" s="148" t="s">
        <v>19</v>
      </c>
      <c r="F104" s="149" t="s">
        <v>170</v>
      </c>
      <c r="H104" s="150">
        <v>44</v>
      </c>
      <c r="I104" s="151"/>
      <c r="L104" s="146"/>
      <c r="M104" s="152"/>
      <c r="T104" s="153"/>
      <c r="AT104" s="148" t="s">
        <v>159</v>
      </c>
      <c r="AU104" s="148" t="s">
        <v>166</v>
      </c>
      <c r="AV104" s="12" t="s">
        <v>84</v>
      </c>
      <c r="AW104" s="12" t="s">
        <v>33</v>
      </c>
      <c r="AX104" s="12" t="s">
        <v>74</v>
      </c>
      <c r="AY104" s="148" t="s">
        <v>148</v>
      </c>
    </row>
    <row r="105" spans="2:65" s="15" customFormat="1" ht="10.199999999999999">
      <c r="B105" s="167"/>
      <c r="D105" s="147" t="s">
        <v>159</v>
      </c>
      <c r="E105" s="168" t="s">
        <v>108</v>
      </c>
      <c r="F105" s="169" t="s">
        <v>171</v>
      </c>
      <c r="H105" s="170">
        <v>44</v>
      </c>
      <c r="I105" s="171"/>
      <c r="L105" s="167"/>
      <c r="M105" s="172"/>
      <c r="T105" s="173"/>
      <c r="AT105" s="168" t="s">
        <v>159</v>
      </c>
      <c r="AU105" s="168" t="s">
        <v>166</v>
      </c>
      <c r="AV105" s="15" t="s">
        <v>166</v>
      </c>
      <c r="AW105" s="15" t="s">
        <v>33</v>
      </c>
      <c r="AX105" s="15" t="s">
        <v>82</v>
      </c>
      <c r="AY105" s="168" t="s">
        <v>148</v>
      </c>
    </row>
    <row r="106" spans="2:65" s="1" customFormat="1" ht="33" customHeight="1">
      <c r="B106" s="33"/>
      <c r="C106" s="129" t="s">
        <v>166</v>
      </c>
      <c r="D106" s="129" t="s">
        <v>150</v>
      </c>
      <c r="E106" s="130" t="s">
        <v>172</v>
      </c>
      <c r="F106" s="131" t="s">
        <v>173</v>
      </c>
      <c r="G106" s="132" t="s">
        <v>153</v>
      </c>
      <c r="H106" s="133">
        <v>44</v>
      </c>
      <c r="I106" s="134"/>
      <c r="J106" s="135">
        <f>ROUND(I106*H106,2)</f>
        <v>0</v>
      </c>
      <c r="K106" s="131" t="s">
        <v>154</v>
      </c>
      <c r="L106" s="33"/>
      <c r="M106" s="136" t="s">
        <v>19</v>
      </c>
      <c r="N106" s="137" t="s">
        <v>45</v>
      </c>
      <c r="P106" s="138">
        <f>O106*H106</f>
        <v>0</v>
      </c>
      <c r="Q106" s="138">
        <v>0</v>
      </c>
      <c r="R106" s="138">
        <f>Q106*H106</f>
        <v>0</v>
      </c>
      <c r="S106" s="138">
        <v>0</v>
      </c>
      <c r="T106" s="139">
        <f>S106*H106</f>
        <v>0</v>
      </c>
      <c r="AR106" s="140" t="s">
        <v>155</v>
      </c>
      <c r="AT106" s="140" t="s">
        <v>150</v>
      </c>
      <c r="AU106" s="140" t="s">
        <v>166</v>
      </c>
      <c r="AY106" s="18" t="s">
        <v>148</v>
      </c>
      <c r="BE106" s="141">
        <f>IF(N106="základní",J106,0)</f>
        <v>0</v>
      </c>
      <c r="BF106" s="141">
        <f>IF(N106="snížená",J106,0)</f>
        <v>0</v>
      </c>
      <c r="BG106" s="141">
        <f>IF(N106="zákl. přenesená",J106,0)</f>
        <v>0</v>
      </c>
      <c r="BH106" s="141">
        <f>IF(N106="sníž. přenesená",J106,0)</f>
        <v>0</v>
      </c>
      <c r="BI106" s="141">
        <f>IF(N106="nulová",J106,0)</f>
        <v>0</v>
      </c>
      <c r="BJ106" s="18" t="s">
        <v>82</v>
      </c>
      <c r="BK106" s="141">
        <f>ROUND(I106*H106,2)</f>
        <v>0</v>
      </c>
      <c r="BL106" s="18" t="s">
        <v>155</v>
      </c>
      <c r="BM106" s="140" t="s">
        <v>174</v>
      </c>
    </row>
    <row r="107" spans="2:65" s="1" customFormat="1" ht="10.199999999999999">
      <c r="B107" s="33"/>
      <c r="D107" s="142" t="s">
        <v>157</v>
      </c>
      <c r="F107" s="143" t="s">
        <v>175</v>
      </c>
      <c r="I107" s="144"/>
      <c r="L107" s="33"/>
      <c r="M107" s="145"/>
      <c r="T107" s="54"/>
      <c r="AT107" s="18" t="s">
        <v>157</v>
      </c>
      <c r="AU107" s="18" t="s">
        <v>166</v>
      </c>
    </row>
    <row r="108" spans="2:65" s="14" customFormat="1" ht="10.199999999999999">
      <c r="B108" s="161"/>
      <c r="D108" s="147" t="s">
        <v>159</v>
      </c>
      <c r="E108" s="162" t="s">
        <v>19</v>
      </c>
      <c r="F108" s="163" t="s">
        <v>176</v>
      </c>
      <c r="H108" s="162" t="s">
        <v>19</v>
      </c>
      <c r="I108" s="164"/>
      <c r="L108" s="161"/>
      <c r="M108" s="165"/>
      <c r="T108" s="166"/>
      <c r="AT108" s="162" t="s">
        <v>159</v>
      </c>
      <c r="AU108" s="162" t="s">
        <v>166</v>
      </c>
      <c r="AV108" s="14" t="s">
        <v>82</v>
      </c>
      <c r="AW108" s="14" t="s">
        <v>33</v>
      </c>
      <c r="AX108" s="14" t="s">
        <v>74</v>
      </c>
      <c r="AY108" s="162" t="s">
        <v>148</v>
      </c>
    </row>
    <row r="109" spans="2:65" s="12" customFormat="1" ht="10.199999999999999">
      <c r="B109" s="146"/>
      <c r="D109" s="147" t="s">
        <v>159</v>
      </c>
      <c r="E109" s="148" t="s">
        <v>19</v>
      </c>
      <c r="F109" s="149" t="s">
        <v>108</v>
      </c>
      <c r="H109" s="150">
        <v>44</v>
      </c>
      <c r="I109" s="151"/>
      <c r="L109" s="146"/>
      <c r="M109" s="152"/>
      <c r="T109" s="153"/>
      <c r="AT109" s="148" t="s">
        <v>159</v>
      </c>
      <c r="AU109" s="148" t="s">
        <v>166</v>
      </c>
      <c r="AV109" s="12" t="s">
        <v>84</v>
      </c>
      <c r="AW109" s="12" t="s">
        <v>33</v>
      </c>
      <c r="AX109" s="12" t="s">
        <v>74</v>
      </c>
      <c r="AY109" s="148" t="s">
        <v>148</v>
      </c>
    </row>
    <row r="110" spans="2:65" s="15" customFormat="1" ht="10.199999999999999">
      <c r="B110" s="167"/>
      <c r="D110" s="147" t="s">
        <v>159</v>
      </c>
      <c r="E110" s="168" t="s">
        <v>103</v>
      </c>
      <c r="F110" s="169" t="s">
        <v>171</v>
      </c>
      <c r="H110" s="170">
        <v>44</v>
      </c>
      <c r="I110" s="171"/>
      <c r="L110" s="167"/>
      <c r="M110" s="172"/>
      <c r="T110" s="173"/>
      <c r="AT110" s="168" t="s">
        <v>159</v>
      </c>
      <c r="AU110" s="168" t="s">
        <v>166</v>
      </c>
      <c r="AV110" s="15" t="s">
        <v>166</v>
      </c>
      <c r="AW110" s="15" t="s">
        <v>33</v>
      </c>
      <c r="AX110" s="15" t="s">
        <v>82</v>
      </c>
      <c r="AY110" s="168" t="s">
        <v>148</v>
      </c>
    </row>
    <row r="111" spans="2:65" s="1" customFormat="1" ht="44.25" customHeight="1">
      <c r="B111" s="33"/>
      <c r="C111" s="129" t="s">
        <v>155</v>
      </c>
      <c r="D111" s="129" t="s">
        <v>150</v>
      </c>
      <c r="E111" s="130" t="s">
        <v>177</v>
      </c>
      <c r="F111" s="131" t="s">
        <v>178</v>
      </c>
      <c r="G111" s="132" t="s">
        <v>153</v>
      </c>
      <c r="H111" s="133">
        <v>44.143999999999998</v>
      </c>
      <c r="I111" s="134"/>
      <c r="J111" s="135">
        <f>ROUND(I111*H111,2)</f>
        <v>0</v>
      </c>
      <c r="K111" s="131" t="s">
        <v>154</v>
      </c>
      <c r="L111" s="33"/>
      <c r="M111" s="136" t="s">
        <v>19</v>
      </c>
      <c r="N111" s="137" t="s">
        <v>45</v>
      </c>
      <c r="P111" s="138">
        <f>O111*H111</f>
        <v>0</v>
      </c>
      <c r="Q111" s="138">
        <v>0</v>
      </c>
      <c r="R111" s="138">
        <f>Q111*H111</f>
        <v>0</v>
      </c>
      <c r="S111" s="138">
        <v>0</v>
      </c>
      <c r="T111" s="139">
        <f>S111*H111</f>
        <v>0</v>
      </c>
      <c r="AR111" s="140" t="s">
        <v>155</v>
      </c>
      <c r="AT111" s="140" t="s">
        <v>150</v>
      </c>
      <c r="AU111" s="140" t="s">
        <v>166</v>
      </c>
      <c r="AY111" s="18" t="s">
        <v>148</v>
      </c>
      <c r="BE111" s="141">
        <f>IF(N111="základní",J111,0)</f>
        <v>0</v>
      </c>
      <c r="BF111" s="141">
        <f>IF(N111="snížená",J111,0)</f>
        <v>0</v>
      </c>
      <c r="BG111" s="141">
        <f>IF(N111="zákl. přenesená",J111,0)</f>
        <v>0</v>
      </c>
      <c r="BH111" s="141">
        <f>IF(N111="sníž. přenesená",J111,0)</f>
        <v>0</v>
      </c>
      <c r="BI111" s="141">
        <f>IF(N111="nulová",J111,0)</f>
        <v>0</v>
      </c>
      <c r="BJ111" s="18" t="s">
        <v>82</v>
      </c>
      <c r="BK111" s="141">
        <f>ROUND(I111*H111,2)</f>
        <v>0</v>
      </c>
      <c r="BL111" s="18" t="s">
        <v>155</v>
      </c>
      <c r="BM111" s="140" t="s">
        <v>179</v>
      </c>
    </row>
    <row r="112" spans="2:65" s="1" customFormat="1" ht="10.199999999999999">
      <c r="B112" s="33"/>
      <c r="D112" s="142" t="s">
        <v>157</v>
      </c>
      <c r="F112" s="143" t="s">
        <v>180</v>
      </c>
      <c r="I112" s="144"/>
      <c r="L112" s="33"/>
      <c r="M112" s="145"/>
      <c r="T112" s="54"/>
      <c r="AT112" s="18" t="s">
        <v>157</v>
      </c>
      <c r="AU112" s="18" t="s">
        <v>166</v>
      </c>
    </row>
    <row r="113" spans="2:65" s="12" customFormat="1" ht="10.199999999999999">
      <c r="B113" s="146"/>
      <c r="D113" s="147" t="s">
        <v>159</v>
      </c>
      <c r="E113" s="148" t="s">
        <v>19</v>
      </c>
      <c r="F113" s="149" t="s">
        <v>111</v>
      </c>
      <c r="H113" s="150">
        <v>44.143999999999998</v>
      </c>
      <c r="I113" s="151"/>
      <c r="L113" s="146"/>
      <c r="M113" s="152"/>
      <c r="T113" s="153"/>
      <c r="AT113" s="148" t="s">
        <v>159</v>
      </c>
      <c r="AU113" s="148" t="s">
        <v>166</v>
      </c>
      <c r="AV113" s="12" t="s">
        <v>84</v>
      </c>
      <c r="AW113" s="12" t="s">
        <v>33</v>
      </c>
      <c r="AX113" s="12" t="s">
        <v>74</v>
      </c>
      <c r="AY113" s="148" t="s">
        <v>148</v>
      </c>
    </row>
    <row r="114" spans="2:65" s="13" customFormat="1" ht="10.199999999999999">
      <c r="B114" s="154"/>
      <c r="D114" s="147" t="s">
        <v>159</v>
      </c>
      <c r="E114" s="155" t="s">
        <v>19</v>
      </c>
      <c r="F114" s="156" t="s">
        <v>161</v>
      </c>
      <c r="H114" s="157">
        <v>44.143999999999998</v>
      </c>
      <c r="I114" s="158"/>
      <c r="L114" s="154"/>
      <c r="M114" s="159"/>
      <c r="T114" s="160"/>
      <c r="AT114" s="155" t="s">
        <v>159</v>
      </c>
      <c r="AU114" s="155" t="s">
        <v>166</v>
      </c>
      <c r="AV114" s="13" t="s">
        <v>155</v>
      </c>
      <c r="AW114" s="13" t="s">
        <v>33</v>
      </c>
      <c r="AX114" s="13" t="s">
        <v>82</v>
      </c>
      <c r="AY114" s="155" t="s">
        <v>148</v>
      </c>
    </row>
    <row r="115" spans="2:65" s="11" customFormat="1" ht="20.85" customHeight="1">
      <c r="B115" s="117"/>
      <c r="D115" s="118" t="s">
        <v>73</v>
      </c>
      <c r="E115" s="127" t="s">
        <v>181</v>
      </c>
      <c r="F115" s="127" t="s">
        <v>182</v>
      </c>
      <c r="I115" s="120"/>
      <c r="J115" s="128">
        <f>BK115</f>
        <v>0</v>
      </c>
      <c r="L115" s="117"/>
      <c r="M115" s="122"/>
      <c r="P115" s="123">
        <f>SUM(P116:P123)</f>
        <v>0</v>
      </c>
      <c r="R115" s="123">
        <f>SUM(R116:R123)</f>
        <v>0</v>
      </c>
      <c r="T115" s="124">
        <f>SUM(T116:T123)</f>
        <v>0</v>
      </c>
      <c r="AR115" s="118" t="s">
        <v>82</v>
      </c>
      <c r="AT115" s="125" t="s">
        <v>73</v>
      </c>
      <c r="AU115" s="125" t="s">
        <v>84</v>
      </c>
      <c r="AY115" s="118" t="s">
        <v>148</v>
      </c>
      <c r="BK115" s="126">
        <f>SUM(BK116:BK123)</f>
        <v>0</v>
      </c>
    </row>
    <row r="116" spans="2:65" s="1" customFormat="1" ht="37.799999999999997" customHeight="1">
      <c r="B116" s="33"/>
      <c r="C116" s="129" t="s">
        <v>183</v>
      </c>
      <c r="D116" s="129" t="s">
        <v>150</v>
      </c>
      <c r="E116" s="130" t="s">
        <v>184</v>
      </c>
      <c r="F116" s="131" t="s">
        <v>185</v>
      </c>
      <c r="G116" s="132" t="s">
        <v>153</v>
      </c>
      <c r="H116" s="133">
        <v>0.4</v>
      </c>
      <c r="I116" s="134"/>
      <c r="J116" s="135">
        <f>ROUND(I116*H116,2)</f>
        <v>0</v>
      </c>
      <c r="K116" s="131" t="s">
        <v>154</v>
      </c>
      <c r="L116" s="33"/>
      <c r="M116" s="136" t="s">
        <v>19</v>
      </c>
      <c r="N116" s="137" t="s">
        <v>45</v>
      </c>
      <c r="P116" s="138">
        <f>O116*H116</f>
        <v>0</v>
      </c>
      <c r="Q116" s="138">
        <v>0</v>
      </c>
      <c r="R116" s="138">
        <f>Q116*H116</f>
        <v>0</v>
      </c>
      <c r="S116" s="138">
        <v>0</v>
      </c>
      <c r="T116" s="139">
        <f>S116*H116</f>
        <v>0</v>
      </c>
      <c r="AR116" s="140" t="s">
        <v>155</v>
      </c>
      <c r="AT116" s="140" t="s">
        <v>150</v>
      </c>
      <c r="AU116" s="140" t="s">
        <v>166</v>
      </c>
      <c r="AY116" s="18" t="s">
        <v>148</v>
      </c>
      <c r="BE116" s="141">
        <f>IF(N116="základní",J116,0)</f>
        <v>0</v>
      </c>
      <c r="BF116" s="141">
        <f>IF(N116="snížená",J116,0)</f>
        <v>0</v>
      </c>
      <c r="BG116" s="141">
        <f>IF(N116="zákl. přenesená",J116,0)</f>
        <v>0</v>
      </c>
      <c r="BH116" s="141">
        <f>IF(N116="sníž. přenesená",J116,0)</f>
        <v>0</v>
      </c>
      <c r="BI116" s="141">
        <f>IF(N116="nulová",J116,0)</f>
        <v>0</v>
      </c>
      <c r="BJ116" s="18" t="s">
        <v>82</v>
      </c>
      <c r="BK116" s="141">
        <f>ROUND(I116*H116,2)</f>
        <v>0</v>
      </c>
      <c r="BL116" s="18" t="s">
        <v>155</v>
      </c>
      <c r="BM116" s="140" t="s">
        <v>186</v>
      </c>
    </row>
    <row r="117" spans="2:65" s="1" customFormat="1" ht="10.199999999999999">
      <c r="B117" s="33"/>
      <c r="D117" s="142" t="s">
        <v>157</v>
      </c>
      <c r="F117" s="143" t="s">
        <v>187</v>
      </c>
      <c r="I117" s="144"/>
      <c r="L117" s="33"/>
      <c r="M117" s="145"/>
      <c r="T117" s="54"/>
      <c r="AT117" s="18" t="s">
        <v>157</v>
      </c>
      <c r="AU117" s="18" t="s">
        <v>166</v>
      </c>
    </row>
    <row r="118" spans="2:65" s="1" customFormat="1" ht="48">
      <c r="B118" s="33"/>
      <c r="D118" s="147" t="s">
        <v>188</v>
      </c>
      <c r="F118" s="174" t="s">
        <v>189</v>
      </c>
      <c r="I118" s="144"/>
      <c r="L118" s="33"/>
      <c r="M118" s="145"/>
      <c r="T118" s="54"/>
      <c r="AT118" s="18" t="s">
        <v>188</v>
      </c>
      <c r="AU118" s="18" t="s">
        <v>166</v>
      </c>
    </row>
    <row r="119" spans="2:65" s="14" customFormat="1" ht="10.199999999999999">
      <c r="B119" s="161"/>
      <c r="D119" s="147" t="s">
        <v>159</v>
      </c>
      <c r="E119" s="162" t="s">
        <v>19</v>
      </c>
      <c r="F119" s="163" t="s">
        <v>190</v>
      </c>
      <c r="H119" s="162" t="s">
        <v>19</v>
      </c>
      <c r="I119" s="164"/>
      <c r="L119" s="161"/>
      <c r="M119" s="165"/>
      <c r="T119" s="166"/>
      <c r="AT119" s="162" t="s">
        <v>159</v>
      </c>
      <c r="AU119" s="162" t="s">
        <v>166</v>
      </c>
      <c r="AV119" s="14" t="s">
        <v>82</v>
      </c>
      <c r="AW119" s="14" t="s">
        <v>33</v>
      </c>
      <c r="AX119" s="14" t="s">
        <v>74</v>
      </c>
      <c r="AY119" s="162" t="s">
        <v>148</v>
      </c>
    </row>
    <row r="120" spans="2:65" s="12" customFormat="1" ht="10.199999999999999">
      <c r="B120" s="146"/>
      <c r="D120" s="147" t="s">
        <v>159</v>
      </c>
      <c r="E120" s="148" t="s">
        <v>19</v>
      </c>
      <c r="F120" s="149" t="s">
        <v>191</v>
      </c>
      <c r="H120" s="150">
        <v>0.4</v>
      </c>
      <c r="I120" s="151"/>
      <c r="L120" s="146"/>
      <c r="M120" s="152"/>
      <c r="T120" s="153"/>
      <c r="AT120" s="148" t="s">
        <v>159</v>
      </c>
      <c r="AU120" s="148" t="s">
        <v>166</v>
      </c>
      <c r="AV120" s="12" t="s">
        <v>84</v>
      </c>
      <c r="AW120" s="12" t="s">
        <v>33</v>
      </c>
      <c r="AX120" s="12" t="s">
        <v>74</v>
      </c>
      <c r="AY120" s="148" t="s">
        <v>148</v>
      </c>
    </row>
    <row r="121" spans="2:65" s="15" customFormat="1" ht="10.199999999999999">
      <c r="B121" s="167"/>
      <c r="D121" s="147" t="s">
        <v>159</v>
      </c>
      <c r="E121" s="168" t="s">
        <v>109</v>
      </c>
      <c r="F121" s="169" t="s">
        <v>171</v>
      </c>
      <c r="H121" s="170">
        <v>0.4</v>
      </c>
      <c r="I121" s="171"/>
      <c r="L121" s="167"/>
      <c r="M121" s="172"/>
      <c r="T121" s="173"/>
      <c r="AT121" s="168" t="s">
        <v>159</v>
      </c>
      <c r="AU121" s="168" t="s">
        <v>166</v>
      </c>
      <c r="AV121" s="15" t="s">
        <v>166</v>
      </c>
      <c r="AW121" s="15" t="s">
        <v>33</v>
      </c>
      <c r="AX121" s="15" t="s">
        <v>74</v>
      </c>
      <c r="AY121" s="168" t="s">
        <v>148</v>
      </c>
    </row>
    <row r="122" spans="2:65" s="15" customFormat="1" ht="10.199999999999999">
      <c r="B122" s="167"/>
      <c r="D122" s="147" t="s">
        <v>159</v>
      </c>
      <c r="E122" s="168" t="s">
        <v>192</v>
      </c>
      <c r="F122" s="169" t="s">
        <v>171</v>
      </c>
      <c r="H122" s="170">
        <v>0</v>
      </c>
      <c r="I122" s="171"/>
      <c r="L122" s="167"/>
      <c r="M122" s="172"/>
      <c r="T122" s="173"/>
      <c r="AT122" s="168" t="s">
        <v>159</v>
      </c>
      <c r="AU122" s="168" t="s">
        <v>166</v>
      </c>
      <c r="AV122" s="15" t="s">
        <v>166</v>
      </c>
      <c r="AW122" s="15" t="s">
        <v>33</v>
      </c>
      <c r="AX122" s="15" t="s">
        <v>74</v>
      </c>
      <c r="AY122" s="168" t="s">
        <v>148</v>
      </c>
    </row>
    <row r="123" spans="2:65" s="13" customFormat="1" ht="10.199999999999999">
      <c r="B123" s="154"/>
      <c r="D123" s="147" t="s">
        <v>159</v>
      </c>
      <c r="E123" s="155" t="s">
        <v>19</v>
      </c>
      <c r="F123" s="156" t="s">
        <v>161</v>
      </c>
      <c r="H123" s="157">
        <v>0.4</v>
      </c>
      <c r="I123" s="158"/>
      <c r="L123" s="154"/>
      <c r="M123" s="159"/>
      <c r="T123" s="160"/>
      <c r="AT123" s="155" t="s">
        <v>159</v>
      </c>
      <c r="AU123" s="155" t="s">
        <v>166</v>
      </c>
      <c r="AV123" s="13" t="s">
        <v>155</v>
      </c>
      <c r="AW123" s="13" t="s">
        <v>33</v>
      </c>
      <c r="AX123" s="13" t="s">
        <v>82</v>
      </c>
      <c r="AY123" s="155" t="s">
        <v>148</v>
      </c>
    </row>
    <row r="124" spans="2:65" s="11" customFormat="1" ht="20.85" customHeight="1">
      <c r="B124" s="117"/>
      <c r="D124" s="118" t="s">
        <v>73</v>
      </c>
      <c r="E124" s="127" t="s">
        <v>193</v>
      </c>
      <c r="F124" s="127" t="s">
        <v>194</v>
      </c>
      <c r="I124" s="120"/>
      <c r="J124" s="128">
        <f>BK124</f>
        <v>0</v>
      </c>
      <c r="L124" s="117"/>
      <c r="M124" s="122"/>
      <c r="P124" s="123">
        <f>SUM(P125:P135)</f>
        <v>0</v>
      </c>
      <c r="R124" s="123">
        <f>SUM(R125:R135)</f>
        <v>0</v>
      </c>
      <c r="T124" s="124">
        <f>SUM(T125:T135)</f>
        <v>0</v>
      </c>
      <c r="AR124" s="118" t="s">
        <v>82</v>
      </c>
      <c r="AT124" s="125" t="s">
        <v>73</v>
      </c>
      <c r="AU124" s="125" t="s">
        <v>84</v>
      </c>
      <c r="AY124" s="118" t="s">
        <v>148</v>
      </c>
      <c r="BK124" s="126">
        <f>SUM(BK125:BK135)</f>
        <v>0</v>
      </c>
    </row>
    <row r="125" spans="2:65" s="1" customFormat="1" ht="62.7" customHeight="1">
      <c r="B125" s="33"/>
      <c r="C125" s="129" t="s">
        <v>195</v>
      </c>
      <c r="D125" s="129" t="s">
        <v>150</v>
      </c>
      <c r="E125" s="130" t="s">
        <v>196</v>
      </c>
      <c r="F125" s="131" t="s">
        <v>197</v>
      </c>
      <c r="G125" s="132" t="s">
        <v>153</v>
      </c>
      <c r="H125" s="133">
        <v>44.543999999999997</v>
      </c>
      <c r="I125" s="134"/>
      <c r="J125" s="135">
        <f>ROUND(I125*H125,2)</f>
        <v>0</v>
      </c>
      <c r="K125" s="131" t="s">
        <v>154</v>
      </c>
      <c r="L125" s="33"/>
      <c r="M125" s="136" t="s">
        <v>19</v>
      </c>
      <c r="N125" s="137" t="s">
        <v>45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155</v>
      </c>
      <c r="AT125" s="140" t="s">
        <v>150</v>
      </c>
      <c r="AU125" s="140" t="s">
        <v>166</v>
      </c>
      <c r="AY125" s="18" t="s">
        <v>148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8" t="s">
        <v>82</v>
      </c>
      <c r="BK125" s="141">
        <f>ROUND(I125*H125,2)</f>
        <v>0</v>
      </c>
      <c r="BL125" s="18" t="s">
        <v>155</v>
      </c>
      <c r="BM125" s="140" t="s">
        <v>198</v>
      </c>
    </row>
    <row r="126" spans="2:65" s="1" customFormat="1" ht="10.199999999999999">
      <c r="B126" s="33"/>
      <c r="D126" s="142" t="s">
        <v>157</v>
      </c>
      <c r="F126" s="143" t="s">
        <v>199</v>
      </c>
      <c r="I126" s="144"/>
      <c r="L126" s="33"/>
      <c r="M126" s="145"/>
      <c r="T126" s="54"/>
      <c r="AT126" s="18" t="s">
        <v>157</v>
      </c>
      <c r="AU126" s="18" t="s">
        <v>166</v>
      </c>
    </row>
    <row r="127" spans="2:65" s="12" customFormat="1" ht="10.199999999999999">
      <c r="B127" s="146"/>
      <c r="D127" s="147" t="s">
        <v>159</v>
      </c>
      <c r="E127" s="148" t="s">
        <v>19</v>
      </c>
      <c r="F127" s="149" t="s">
        <v>101</v>
      </c>
      <c r="H127" s="150">
        <v>0.14399999999999999</v>
      </c>
      <c r="I127" s="151"/>
      <c r="L127" s="146"/>
      <c r="M127" s="152"/>
      <c r="T127" s="153"/>
      <c r="AT127" s="148" t="s">
        <v>159</v>
      </c>
      <c r="AU127" s="148" t="s">
        <v>166</v>
      </c>
      <c r="AV127" s="12" t="s">
        <v>84</v>
      </c>
      <c r="AW127" s="12" t="s">
        <v>33</v>
      </c>
      <c r="AX127" s="12" t="s">
        <v>74</v>
      </c>
      <c r="AY127" s="148" t="s">
        <v>148</v>
      </c>
    </row>
    <row r="128" spans="2:65" s="12" customFormat="1" ht="10.199999999999999">
      <c r="B128" s="146"/>
      <c r="D128" s="147" t="s">
        <v>159</v>
      </c>
      <c r="E128" s="148" t="s">
        <v>19</v>
      </c>
      <c r="F128" s="149" t="s">
        <v>108</v>
      </c>
      <c r="H128" s="150">
        <v>44</v>
      </c>
      <c r="I128" s="151"/>
      <c r="L128" s="146"/>
      <c r="M128" s="152"/>
      <c r="T128" s="153"/>
      <c r="AT128" s="148" t="s">
        <v>159</v>
      </c>
      <c r="AU128" s="148" t="s">
        <v>166</v>
      </c>
      <c r="AV128" s="12" t="s">
        <v>84</v>
      </c>
      <c r="AW128" s="12" t="s">
        <v>33</v>
      </c>
      <c r="AX128" s="12" t="s">
        <v>74</v>
      </c>
      <c r="AY128" s="148" t="s">
        <v>148</v>
      </c>
    </row>
    <row r="129" spans="2:65" s="12" customFormat="1" ht="10.199999999999999">
      <c r="B129" s="146"/>
      <c r="D129" s="147" t="s">
        <v>159</v>
      </c>
      <c r="E129" s="148" t="s">
        <v>19</v>
      </c>
      <c r="F129" s="149" t="s">
        <v>109</v>
      </c>
      <c r="H129" s="150">
        <v>0.4</v>
      </c>
      <c r="I129" s="151"/>
      <c r="L129" s="146"/>
      <c r="M129" s="152"/>
      <c r="T129" s="153"/>
      <c r="AT129" s="148" t="s">
        <v>159</v>
      </c>
      <c r="AU129" s="148" t="s">
        <v>166</v>
      </c>
      <c r="AV129" s="12" t="s">
        <v>84</v>
      </c>
      <c r="AW129" s="12" t="s">
        <v>33</v>
      </c>
      <c r="AX129" s="12" t="s">
        <v>74</v>
      </c>
      <c r="AY129" s="148" t="s">
        <v>148</v>
      </c>
    </row>
    <row r="130" spans="2:65" s="13" customFormat="1" ht="10.199999999999999">
      <c r="B130" s="154"/>
      <c r="D130" s="147" t="s">
        <v>159</v>
      </c>
      <c r="E130" s="155" t="s">
        <v>19</v>
      </c>
      <c r="F130" s="156" t="s">
        <v>161</v>
      </c>
      <c r="H130" s="157">
        <v>44.543999999999997</v>
      </c>
      <c r="I130" s="158"/>
      <c r="L130" s="154"/>
      <c r="M130" s="159"/>
      <c r="T130" s="160"/>
      <c r="AT130" s="155" t="s">
        <v>159</v>
      </c>
      <c r="AU130" s="155" t="s">
        <v>166</v>
      </c>
      <c r="AV130" s="13" t="s">
        <v>155</v>
      </c>
      <c r="AW130" s="13" t="s">
        <v>33</v>
      </c>
      <c r="AX130" s="13" t="s">
        <v>82</v>
      </c>
      <c r="AY130" s="155" t="s">
        <v>148</v>
      </c>
    </row>
    <row r="131" spans="2:65" s="1" customFormat="1" ht="62.7" customHeight="1">
      <c r="B131" s="33"/>
      <c r="C131" s="129" t="s">
        <v>200</v>
      </c>
      <c r="D131" s="129" t="s">
        <v>150</v>
      </c>
      <c r="E131" s="130" t="s">
        <v>201</v>
      </c>
      <c r="F131" s="131" t="s">
        <v>202</v>
      </c>
      <c r="G131" s="132" t="s">
        <v>153</v>
      </c>
      <c r="H131" s="133">
        <v>44</v>
      </c>
      <c r="I131" s="134"/>
      <c r="J131" s="135">
        <f>ROUND(I131*H131,2)</f>
        <v>0</v>
      </c>
      <c r="K131" s="131" t="s">
        <v>154</v>
      </c>
      <c r="L131" s="33"/>
      <c r="M131" s="136" t="s">
        <v>19</v>
      </c>
      <c r="N131" s="137" t="s">
        <v>45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155</v>
      </c>
      <c r="AT131" s="140" t="s">
        <v>150</v>
      </c>
      <c r="AU131" s="140" t="s">
        <v>166</v>
      </c>
      <c r="AY131" s="18" t="s">
        <v>148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8" t="s">
        <v>82</v>
      </c>
      <c r="BK131" s="141">
        <f>ROUND(I131*H131,2)</f>
        <v>0</v>
      </c>
      <c r="BL131" s="18" t="s">
        <v>155</v>
      </c>
      <c r="BM131" s="140" t="s">
        <v>203</v>
      </c>
    </row>
    <row r="132" spans="2:65" s="1" customFormat="1" ht="10.199999999999999">
      <c r="B132" s="33"/>
      <c r="D132" s="142" t="s">
        <v>157</v>
      </c>
      <c r="F132" s="143" t="s">
        <v>204</v>
      </c>
      <c r="I132" s="144"/>
      <c r="L132" s="33"/>
      <c r="M132" s="145"/>
      <c r="T132" s="54"/>
      <c r="AT132" s="18" t="s">
        <v>157</v>
      </c>
      <c r="AU132" s="18" t="s">
        <v>166</v>
      </c>
    </row>
    <row r="133" spans="2:65" s="14" customFormat="1" ht="10.199999999999999">
      <c r="B133" s="161"/>
      <c r="D133" s="147" t="s">
        <v>159</v>
      </c>
      <c r="E133" s="162" t="s">
        <v>19</v>
      </c>
      <c r="F133" s="163" t="s">
        <v>205</v>
      </c>
      <c r="H133" s="162" t="s">
        <v>19</v>
      </c>
      <c r="I133" s="164"/>
      <c r="L133" s="161"/>
      <c r="M133" s="165"/>
      <c r="T133" s="166"/>
      <c r="AT133" s="162" t="s">
        <v>159</v>
      </c>
      <c r="AU133" s="162" t="s">
        <v>166</v>
      </c>
      <c r="AV133" s="14" t="s">
        <v>82</v>
      </c>
      <c r="AW133" s="14" t="s">
        <v>33</v>
      </c>
      <c r="AX133" s="14" t="s">
        <v>74</v>
      </c>
      <c r="AY133" s="162" t="s">
        <v>148</v>
      </c>
    </row>
    <row r="134" spans="2:65" s="12" customFormat="1" ht="10.199999999999999">
      <c r="B134" s="146"/>
      <c r="D134" s="147" t="s">
        <v>159</v>
      </c>
      <c r="E134" s="148" t="s">
        <v>19</v>
      </c>
      <c r="F134" s="149" t="s">
        <v>206</v>
      </c>
      <c r="H134" s="150">
        <v>44</v>
      </c>
      <c r="I134" s="151"/>
      <c r="L134" s="146"/>
      <c r="M134" s="152"/>
      <c r="T134" s="153"/>
      <c r="AT134" s="148" t="s">
        <v>159</v>
      </c>
      <c r="AU134" s="148" t="s">
        <v>166</v>
      </c>
      <c r="AV134" s="12" t="s">
        <v>84</v>
      </c>
      <c r="AW134" s="12" t="s">
        <v>33</v>
      </c>
      <c r="AX134" s="12" t="s">
        <v>74</v>
      </c>
      <c r="AY134" s="148" t="s">
        <v>148</v>
      </c>
    </row>
    <row r="135" spans="2:65" s="15" customFormat="1" ht="10.199999999999999">
      <c r="B135" s="167"/>
      <c r="D135" s="147" t="s">
        <v>159</v>
      </c>
      <c r="E135" s="168" t="s">
        <v>207</v>
      </c>
      <c r="F135" s="169" t="s">
        <v>171</v>
      </c>
      <c r="H135" s="170">
        <v>44</v>
      </c>
      <c r="I135" s="171"/>
      <c r="L135" s="167"/>
      <c r="M135" s="172"/>
      <c r="T135" s="173"/>
      <c r="AT135" s="168" t="s">
        <v>159</v>
      </c>
      <c r="AU135" s="168" t="s">
        <v>166</v>
      </c>
      <c r="AV135" s="15" t="s">
        <v>166</v>
      </c>
      <c r="AW135" s="15" t="s">
        <v>33</v>
      </c>
      <c r="AX135" s="15" t="s">
        <v>82</v>
      </c>
      <c r="AY135" s="168" t="s">
        <v>148</v>
      </c>
    </row>
    <row r="136" spans="2:65" s="11" customFormat="1" ht="20.85" customHeight="1">
      <c r="B136" s="117"/>
      <c r="D136" s="118" t="s">
        <v>73</v>
      </c>
      <c r="E136" s="127" t="s">
        <v>208</v>
      </c>
      <c r="F136" s="127" t="s">
        <v>209</v>
      </c>
      <c r="I136" s="120"/>
      <c r="J136" s="128">
        <f>BK136</f>
        <v>0</v>
      </c>
      <c r="L136" s="117"/>
      <c r="M136" s="122"/>
      <c r="P136" s="123">
        <f>SUM(P137:P142)</f>
        <v>0</v>
      </c>
      <c r="R136" s="123">
        <f>SUM(R137:R142)</f>
        <v>0</v>
      </c>
      <c r="T136" s="124">
        <f>SUM(T137:T142)</f>
        <v>0</v>
      </c>
      <c r="AR136" s="118" t="s">
        <v>82</v>
      </c>
      <c r="AT136" s="125" t="s">
        <v>73</v>
      </c>
      <c r="AU136" s="125" t="s">
        <v>84</v>
      </c>
      <c r="AY136" s="118" t="s">
        <v>148</v>
      </c>
      <c r="BK136" s="126">
        <f>SUM(BK137:BK142)</f>
        <v>0</v>
      </c>
    </row>
    <row r="137" spans="2:65" s="1" customFormat="1" ht="44.25" customHeight="1">
      <c r="B137" s="33"/>
      <c r="C137" s="129" t="s">
        <v>210</v>
      </c>
      <c r="D137" s="129" t="s">
        <v>150</v>
      </c>
      <c r="E137" s="130" t="s">
        <v>211</v>
      </c>
      <c r="F137" s="131" t="s">
        <v>212</v>
      </c>
      <c r="G137" s="132" t="s">
        <v>153</v>
      </c>
      <c r="H137" s="133">
        <v>44.143999999999998</v>
      </c>
      <c r="I137" s="134"/>
      <c r="J137" s="135">
        <f>ROUND(I137*H137,2)</f>
        <v>0</v>
      </c>
      <c r="K137" s="131" t="s">
        <v>154</v>
      </c>
      <c r="L137" s="33"/>
      <c r="M137" s="136" t="s">
        <v>19</v>
      </c>
      <c r="N137" s="137" t="s">
        <v>45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155</v>
      </c>
      <c r="AT137" s="140" t="s">
        <v>150</v>
      </c>
      <c r="AU137" s="140" t="s">
        <v>166</v>
      </c>
      <c r="AY137" s="18" t="s">
        <v>148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8" t="s">
        <v>82</v>
      </c>
      <c r="BK137" s="141">
        <f>ROUND(I137*H137,2)</f>
        <v>0</v>
      </c>
      <c r="BL137" s="18" t="s">
        <v>155</v>
      </c>
      <c r="BM137" s="140" t="s">
        <v>213</v>
      </c>
    </row>
    <row r="138" spans="2:65" s="1" customFormat="1" ht="10.199999999999999">
      <c r="B138" s="33"/>
      <c r="D138" s="142" t="s">
        <v>157</v>
      </c>
      <c r="F138" s="143" t="s">
        <v>214</v>
      </c>
      <c r="I138" s="144"/>
      <c r="L138" s="33"/>
      <c r="M138" s="145"/>
      <c r="T138" s="54"/>
      <c r="AT138" s="18" t="s">
        <v>157</v>
      </c>
      <c r="AU138" s="18" t="s">
        <v>166</v>
      </c>
    </row>
    <row r="139" spans="2:65" s="14" customFormat="1" ht="10.199999999999999">
      <c r="B139" s="161"/>
      <c r="D139" s="147" t="s">
        <v>159</v>
      </c>
      <c r="E139" s="162" t="s">
        <v>19</v>
      </c>
      <c r="F139" s="163" t="s">
        <v>215</v>
      </c>
      <c r="H139" s="162" t="s">
        <v>19</v>
      </c>
      <c r="I139" s="164"/>
      <c r="L139" s="161"/>
      <c r="M139" s="165"/>
      <c r="T139" s="166"/>
      <c r="AT139" s="162" t="s">
        <v>159</v>
      </c>
      <c r="AU139" s="162" t="s">
        <v>166</v>
      </c>
      <c r="AV139" s="14" t="s">
        <v>82</v>
      </c>
      <c r="AW139" s="14" t="s">
        <v>33</v>
      </c>
      <c r="AX139" s="14" t="s">
        <v>74</v>
      </c>
      <c r="AY139" s="162" t="s">
        <v>148</v>
      </c>
    </row>
    <row r="140" spans="2:65" s="12" customFormat="1" ht="10.199999999999999">
      <c r="B140" s="146"/>
      <c r="D140" s="147" t="s">
        <v>159</v>
      </c>
      <c r="E140" s="148" t="s">
        <v>19</v>
      </c>
      <c r="F140" s="149" t="s">
        <v>101</v>
      </c>
      <c r="H140" s="150">
        <v>0.14399999999999999</v>
      </c>
      <c r="I140" s="151"/>
      <c r="L140" s="146"/>
      <c r="M140" s="152"/>
      <c r="T140" s="153"/>
      <c r="AT140" s="148" t="s">
        <v>159</v>
      </c>
      <c r="AU140" s="148" t="s">
        <v>166</v>
      </c>
      <c r="AV140" s="12" t="s">
        <v>84</v>
      </c>
      <c r="AW140" s="12" t="s">
        <v>33</v>
      </c>
      <c r="AX140" s="12" t="s">
        <v>74</v>
      </c>
      <c r="AY140" s="148" t="s">
        <v>148</v>
      </c>
    </row>
    <row r="141" spans="2:65" s="12" customFormat="1" ht="10.199999999999999">
      <c r="B141" s="146"/>
      <c r="D141" s="147" t="s">
        <v>159</v>
      </c>
      <c r="E141" s="148" t="s">
        <v>19</v>
      </c>
      <c r="F141" s="149" t="s">
        <v>108</v>
      </c>
      <c r="H141" s="150">
        <v>44</v>
      </c>
      <c r="I141" s="151"/>
      <c r="L141" s="146"/>
      <c r="M141" s="152"/>
      <c r="T141" s="153"/>
      <c r="AT141" s="148" t="s">
        <v>159</v>
      </c>
      <c r="AU141" s="148" t="s">
        <v>166</v>
      </c>
      <c r="AV141" s="12" t="s">
        <v>84</v>
      </c>
      <c r="AW141" s="12" t="s">
        <v>33</v>
      </c>
      <c r="AX141" s="12" t="s">
        <v>74</v>
      </c>
      <c r="AY141" s="148" t="s">
        <v>148</v>
      </c>
    </row>
    <row r="142" spans="2:65" s="15" customFormat="1" ht="10.199999999999999">
      <c r="B142" s="167"/>
      <c r="D142" s="147" t="s">
        <v>159</v>
      </c>
      <c r="E142" s="168" t="s">
        <v>111</v>
      </c>
      <c r="F142" s="169" t="s">
        <v>171</v>
      </c>
      <c r="H142" s="170">
        <v>44.143999999999998</v>
      </c>
      <c r="I142" s="171"/>
      <c r="L142" s="167"/>
      <c r="M142" s="172"/>
      <c r="T142" s="173"/>
      <c r="AT142" s="168" t="s">
        <v>159</v>
      </c>
      <c r="AU142" s="168" t="s">
        <v>166</v>
      </c>
      <c r="AV142" s="15" t="s">
        <v>166</v>
      </c>
      <c r="AW142" s="15" t="s">
        <v>33</v>
      </c>
      <c r="AX142" s="15" t="s">
        <v>82</v>
      </c>
      <c r="AY142" s="168" t="s">
        <v>148</v>
      </c>
    </row>
    <row r="143" spans="2:65" s="11" customFormat="1" ht="20.85" customHeight="1">
      <c r="B143" s="117"/>
      <c r="D143" s="118" t="s">
        <v>73</v>
      </c>
      <c r="E143" s="127" t="s">
        <v>216</v>
      </c>
      <c r="F143" s="127" t="s">
        <v>217</v>
      </c>
      <c r="I143" s="120"/>
      <c r="J143" s="128">
        <f>BK143</f>
        <v>0</v>
      </c>
      <c r="L143" s="117"/>
      <c r="M143" s="122"/>
      <c r="P143" s="123">
        <f>SUM(P144:P150)</f>
        <v>0</v>
      </c>
      <c r="R143" s="123">
        <f>SUM(R144:R150)</f>
        <v>0</v>
      </c>
      <c r="T143" s="124">
        <f>SUM(T144:T150)</f>
        <v>0</v>
      </c>
      <c r="AR143" s="118" t="s">
        <v>82</v>
      </c>
      <c r="AT143" s="125" t="s">
        <v>73</v>
      </c>
      <c r="AU143" s="125" t="s">
        <v>84</v>
      </c>
      <c r="AY143" s="118" t="s">
        <v>148</v>
      </c>
      <c r="BK143" s="126">
        <f>SUM(BK144:BK150)</f>
        <v>0</v>
      </c>
    </row>
    <row r="144" spans="2:65" s="1" customFormat="1" ht="37.799999999999997" customHeight="1">
      <c r="B144" s="33"/>
      <c r="C144" s="129" t="s">
        <v>218</v>
      </c>
      <c r="D144" s="129" t="s">
        <v>150</v>
      </c>
      <c r="E144" s="130" t="s">
        <v>219</v>
      </c>
      <c r="F144" s="131" t="s">
        <v>220</v>
      </c>
      <c r="G144" s="132" t="s">
        <v>221</v>
      </c>
      <c r="H144" s="133">
        <v>220</v>
      </c>
      <c r="I144" s="134"/>
      <c r="J144" s="135">
        <f>ROUND(I144*H144,2)</f>
        <v>0</v>
      </c>
      <c r="K144" s="131" t="s">
        <v>154</v>
      </c>
      <c r="L144" s="33"/>
      <c r="M144" s="136" t="s">
        <v>19</v>
      </c>
      <c r="N144" s="137" t="s">
        <v>45</v>
      </c>
      <c r="P144" s="138">
        <f>O144*H144</f>
        <v>0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155</v>
      </c>
      <c r="AT144" s="140" t="s">
        <v>150</v>
      </c>
      <c r="AU144" s="140" t="s">
        <v>166</v>
      </c>
      <c r="AY144" s="18" t="s">
        <v>148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8" t="s">
        <v>82</v>
      </c>
      <c r="BK144" s="141">
        <f>ROUND(I144*H144,2)</f>
        <v>0</v>
      </c>
      <c r="BL144" s="18" t="s">
        <v>155</v>
      </c>
      <c r="BM144" s="140" t="s">
        <v>222</v>
      </c>
    </row>
    <row r="145" spans="2:65" s="1" customFormat="1" ht="10.199999999999999">
      <c r="B145" s="33"/>
      <c r="D145" s="142" t="s">
        <v>157</v>
      </c>
      <c r="F145" s="143" t="s">
        <v>223</v>
      </c>
      <c r="I145" s="144"/>
      <c r="L145" s="33"/>
      <c r="M145" s="145"/>
      <c r="T145" s="54"/>
      <c r="AT145" s="18" t="s">
        <v>157</v>
      </c>
      <c r="AU145" s="18" t="s">
        <v>166</v>
      </c>
    </row>
    <row r="146" spans="2:65" s="12" customFormat="1" ht="10.199999999999999">
      <c r="B146" s="146"/>
      <c r="D146" s="147" t="s">
        <v>159</v>
      </c>
      <c r="E146" s="148" t="s">
        <v>19</v>
      </c>
      <c r="F146" s="149" t="s">
        <v>106</v>
      </c>
      <c r="H146" s="150">
        <v>220</v>
      </c>
      <c r="I146" s="151"/>
      <c r="L146" s="146"/>
      <c r="M146" s="152"/>
      <c r="T146" s="153"/>
      <c r="AT146" s="148" t="s">
        <v>159</v>
      </c>
      <c r="AU146" s="148" t="s">
        <v>166</v>
      </c>
      <c r="AV146" s="12" t="s">
        <v>84</v>
      </c>
      <c r="AW146" s="12" t="s">
        <v>33</v>
      </c>
      <c r="AX146" s="12" t="s">
        <v>82</v>
      </c>
      <c r="AY146" s="148" t="s">
        <v>148</v>
      </c>
    </row>
    <row r="147" spans="2:65" s="1" customFormat="1" ht="33" customHeight="1">
      <c r="B147" s="33"/>
      <c r="C147" s="129" t="s">
        <v>224</v>
      </c>
      <c r="D147" s="129" t="s">
        <v>150</v>
      </c>
      <c r="E147" s="130" t="s">
        <v>225</v>
      </c>
      <c r="F147" s="131" t="s">
        <v>226</v>
      </c>
      <c r="G147" s="132" t="s">
        <v>221</v>
      </c>
      <c r="H147" s="133">
        <v>220</v>
      </c>
      <c r="I147" s="134"/>
      <c r="J147" s="135">
        <f>ROUND(I147*H147,2)</f>
        <v>0</v>
      </c>
      <c r="K147" s="131" t="s">
        <v>154</v>
      </c>
      <c r="L147" s="33"/>
      <c r="M147" s="136" t="s">
        <v>19</v>
      </c>
      <c r="N147" s="137" t="s">
        <v>45</v>
      </c>
      <c r="P147" s="138">
        <f>O147*H147</f>
        <v>0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155</v>
      </c>
      <c r="AT147" s="140" t="s">
        <v>150</v>
      </c>
      <c r="AU147" s="140" t="s">
        <v>166</v>
      </c>
      <c r="AY147" s="18" t="s">
        <v>148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8" t="s">
        <v>82</v>
      </c>
      <c r="BK147" s="141">
        <f>ROUND(I147*H147,2)</f>
        <v>0</v>
      </c>
      <c r="BL147" s="18" t="s">
        <v>155</v>
      </c>
      <c r="BM147" s="140" t="s">
        <v>227</v>
      </c>
    </row>
    <row r="148" spans="2:65" s="1" customFormat="1" ht="10.199999999999999">
      <c r="B148" s="33"/>
      <c r="D148" s="142" t="s">
        <v>157</v>
      </c>
      <c r="F148" s="143" t="s">
        <v>228</v>
      </c>
      <c r="I148" s="144"/>
      <c r="L148" s="33"/>
      <c r="M148" s="145"/>
      <c r="T148" s="54"/>
      <c r="AT148" s="18" t="s">
        <v>157</v>
      </c>
      <c r="AU148" s="18" t="s">
        <v>166</v>
      </c>
    </row>
    <row r="149" spans="2:65" s="12" customFormat="1" ht="10.199999999999999">
      <c r="B149" s="146"/>
      <c r="D149" s="147" t="s">
        <v>159</v>
      </c>
      <c r="E149" s="148" t="s">
        <v>19</v>
      </c>
      <c r="F149" s="149" t="s">
        <v>229</v>
      </c>
      <c r="H149" s="150">
        <v>220</v>
      </c>
      <c r="I149" s="151"/>
      <c r="L149" s="146"/>
      <c r="M149" s="152"/>
      <c r="T149" s="153"/>
      <c r="AT149" s="148" t="s">
        <v>159</v>
      </c>
      <c r="AU149" s="148" t="s">
        <v>166</v>
      </c>
      <c r="AV149" s="12" t="s">
        <v>84</v>
      </c>
      <c r="AW149" s="12" t="s">
        <v>33</v>
      </c>
      <c r="AX149" s="12" t="s">
        <v>74</v>
      </c>
      <c r="AY149" s="148" t="s">
        <v>148</v>
      </c>
    </row>
    <row r="150" spans="2:65" s="13" customFormat="1" ht="10.199999999999999">
      <c r="B150" s="154"/>
      <c r="D150" s="147" t="s">
        <v>159</v>
      </c>
      <c r="E150" s="155" t="s">
        <v>106</v>
      </c>
      <c r="F150" s="156" t="s">
        <v>161</v>
      </c>
      <c r="H150" s="157">
        <v>220</v>
      </c>
      <c r="I150" s="158"/>
      <c r="L150" s="154"/>
      <c r="M150" s="159"/>
      <c r="T150" s="160"/>
      <c r="AT150" s="155" t="s">
        <v>159</v>
      </c>
      <c r="AU150" s="155" t="s">
        <v>166</v>
      </c>
      <c r="AV150" s="13" t="s">
        <v>155</v>
      </c>
      <c r="AW150" s="13" t="s">
        <v>33</v>
      </c>
      <c r="AX150" s="13" t="s">
        <v>82</v>
      </c>
      <c r="AY150" s="155" t="s">
        <v>148</v>
      </c>
    </row>
    <row r="151" spans="2:65" s="11" customFormat="1" ht="22.8" customHeight="1">
      <c r="B151" s="117"/>
      <c r="D151" s="118" t="s">
        <v>73</v>
      </c>
      <c r="E151" s="127" t="s">
        <v>84</v>
      </c>
      <c r="F151" s="127" t="s">
        <v>230</v>
      </c>
      <c r="I151" s="120"/>
      <c r="J151" s="128">
        <f>BK151</f>
        <v>0</v>
      </c>
      <c r="L151" s="117"/>
      <c r="M151" s="122"/>
      <c r="P151" s="123">
        <f>P152+SUM(P153:P155)</f>
        <v>0</v>
      </c>
      <c r="R151" s="123">
        <f>R152+SUM(R153:R155)</f>
        <v>0.33134687999999995</v>
      </c>
      <c r="T151" s="124">
        <f>T152+SUM(T153:T155)</f>
        <v>0</v>
      </c>
      <c r="AR151" s="118" t="s">
        <v>82</v>
      </c>
      <c r="AT151" s="125" t="s">
        <v>73</v>
      </c>
      <c r="AU151" s="125" t="s">
        <v>82</v>
      </c>
      <c r="AY151" s="118" t="s">
        <v>148</v>
      </c>
      <c r="BK151" s="126">
        <f>BK152+SUM(BK153:BK155)</f>
        <v>0</v>
      </c>
    </row>
    <row r="152" spans="2:65" s="1" customFormat="1" ht="24.15" customHeight="1">
      <c r="B152" s="33"/>
      <c r="C152" s="129" t="s">
        <v>231</v>
      </c>
      <c r="D152" s="129" t="s">
        <v>150</v>
      </c>
      <c r="E152" s="130" t="s">
        <v>232</v>
      </c>
      <c r="F152" s="131" t="s">
        <v>233</v>
      </c>
      <c r="G152" s="132" t="s">
        <v>153</v>
      </c>
      <c r="H152" s="133">
        <v>0.14399999999999999</v>
      </c>
      <c r="I152" s="134"/>
      <c r="J152" s="135">
        <f>ROUND(I152*H152,2)</f>
        <v>0</v>
      </c>
      <c r="K152" s="131" t="s">
        <v>154</v>
      </c>
      <c r="L152" s="33"/>
      <c r="M152" s="136" t="s">
        <v>19</v>
      </c>
      <c r="N152" s="137" t="s">
        <v>45</v>
      </c>
      <c r="P152" s="138">
        <f>O152*H152</f>
        <v>0</v>
      </c>
      <c r="Q152" s="138">
        <v>2.3010199999999998</v>
      </c>
      <c r="R152" s="138">
        <f>Q152*H152</f>
        <v>0.33134687999999995</v>
      </c>
      <c r="S152" s="138">
        <v>0</v>
      </c>
      <c r="T152" s="139">
        <f>S152*H152</f>
        <v>0</v>
      </c>
      <c r="AR152" s="140" t="s">
        <v>155</v>
      </c>
      <c r="AT152" s="140" t="s">
        <v>150</v>
      </c>
      <c r="AU152" s="140" t="s">
        <v>84</v>
      </c>
      <c r="AY152" s="18" t="s">
        <v>148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8" t="s">
        <v>82</v>
      </c>
      <c r="BK152" s="141">
        <f>ROUND(I152*H152,2)</f>
        <v>0</v>
      </c>
      <c r="BL152" s="18" t="s">
        <v>155</v>
      </c>
      <c r="BM152" s="140" t="s">
        <v>234</v>
      </c>
    </row>
    <row r="153" spans="2:65" s="1" customFormat="1" ht="10.199999999999999">
      <c r="B153" s="33"/>
      <c r="D153" s="142" t="s">
        <v>157</v>
      </c>
      <c r="F153" s="143" t="s">
        <v>235</v>
      </c>
      <c r="I153" s="144"/>
      <c r="L153" s="33"/>
      <c r="M153" s="145"/>
      <c r="T153" s="54"/>
      <c r="AT153" s="18" t="s">
        <v>157</v>
      </c>
      <c r="AU153" s="18" t="s">
        <v>84</v>
      </c>
    </row>
    <row r="154" spans="2:65" s="12" customFormat="1" ht="10.199999999999999">
      <c r="B154" s="146"/>
      <c r="D154" s="147" t="s">
        <v>159</v>
      </c>
      <c r="E154" s="148" t="s">
        <v>19</v>
      </c>
      <c r="F154" s="149" t="s">
        <v>101</v>
      </c>
      <c r="H154" s="150">
        <v>0.14399999999999999</v>
      </c>
      <c r="I154" s="151"/>
      <c r="L154" s="146"/>
      <c r="M154" s="152"/>
      <c r="T154" s="153"/>
      <c r="AT154" s="148" t="s">
        <v>159</v>
      </c>
      <c r="AU154" s="148" t="s">
        <v>84</v>
      </c>
      <c r="AV154" s="12" t="s">
        <v>84</v>
      </c>
      <c r="AW154" s="12" t="s">
        <v>33</v>
      </c>
      <c r="AX154" s="12" t="s">
        <v>82</v>
      </c>
      <c r="AY154" s="148" t="s">
        <v>148</v>
      </c>
    </row>
    <row r="155" spans="2:65" s="11" customFormat="1" ht="20.85" customHeight="1">
      <c r="B155" s="117"/>
      <c r="D155" s="118" t="s">
        <v>73</v>
      </c>
      <c r="E155" s="127" t="s">
        <v>236</v>
      </c>
      <c r="F155" s="127" t="s">
        <v>237</v>
      </c>
      <c r="I155" s="120"/>
      <c r="J155" s="128">
        <f>BK155</f>
        <v>0</v>
      </c>
      <c r="L155" s="117"/>
      <c r="M155" s="122"/>
      <c r="P155" s="123">
        <f>SUM(P156:P160)</f>
        <v>0</v>
      </c>
      <c r="R155" s="123">
        <f>SUM(R156:R160)</f>
        <v>0</v>
      </c>
      <c r="T155" s="124">
        <f>SUM(T156:T160)</f>
        <v>0</v>
      </c>
      <c r="AR155" s="118" t="s">
        <v>82</v>
      </c>
      <c r="AT155" s="125" t="s">
        <v>73</v>
      </c>
      <c r="AU155" s="125" t="s">
        <v>84</v>
      </c>
      <c r="AY155" s="118" t="s">
        <v>148</v>
      </c>
      <c r="BK155" s="126">
        <f>SUM(BK156:BK160)</f>
        <v>0</v>
      </c>
    </row>
    <row r="156" spans="2:65" s="1" customFormat="1" ht="33" customHeight="1">
      <c r="B156" s="33"/>
      <c r="C156" s="129" t="s">
        <v>162</v>
      </c>
      <c r="D156" s="129" t="s">
        <v>150</v>
      </c>
      <c r="E156" s="130" t="s">
        <v>238</v>
      </c>
      <c r="F156" s="131" t="s">
        <v>239</v>
      </c>
      <c r="G156" s="132" t="s">
        <v>153</v>
      </c>
      <c r="H156" s="133">
        <v>0.4</v>
      </c>
      <c r="I156" s="134"/>
      <c r="J156" s="135">
        <f>ROUND(I156*H156,2)</f>
        <v>0</v>
      </c>
      <c r="K156" s="131" t="s">
        <v>154</v>
      </c>
      <c r="L156" s="33"/>
      <c r="M156" s="136" t="s">
        <v>19</v>
      </c>
      <c r="N156" s="137" t="s">
        <v>45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155</v>
      </c>
      <c r="AT156" s="140" t="s">
        <v>150</v>
      </c>
      <c r="AU156" s="140" t="s">
        <v>166</v>
      </c>
      <c r="AY156" s="18" t="s">
        <v>148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8" t="s">
        <v>82</v>
      </c>
      <c r="BK156" s="141">
        <f>ROUND(I156*H156,2)</f>
        <v>0</v>
      </c>
      <c r="BL156" s="18" t="s">
        <v>155</v>
      </c>
      <c r="BM156" s="140" t="s">
        <v>240</v>
      </c>
    </row>
    <row r="157" spans="2:65" s="1" customFormat="1" ht="10.199999999999999">
      <c r="B157" s="33"/>
      <c r="D157" s="142" t="s">
        <v>157</v>
      </c>
      <c r="F157" s="143" t="s">
        <v>241</v>
      </c>
      <c r="I157" s="144"/>
      <c r="L157" s="33"/>
      <c r="M157" s="145"/>
      <c r="T157" s="54"/>
      <c r="AT157" s="18" t="s">
        <v>157</v>
      </c>
      <c r="AU157" s="18" t="s">
        <v>166</v>
      </c>
    </row>
    <row r="158" spans="2:65" s="14" customFormat="1" ht="10.199999999999999">
      <c r="B158" s="161"/>
      <c r="D158" s="147" t="s">
        <v>159</v>
      </c>
      <c r="E158" s="162" t="s">
        <v>19</v>
      </c>
      <c r="F158" s="163" t="s">
        <v>242</v>
      </c>
      <c r="H158" s="162" t="s">
        <v>19</v>
      </c>
      <c r="I158" s="164"/>
      <c r="L158" s="161"/>
      <c r="M158" s="165"/>
      <c r="T158" s="166"/>
      <c r="AT158" s="162" t="s">
        <v>159</v>
      </c>
      <c r="AU158" s="162" t="s">
        <v>166</v>
      </c>
      <c r="AV158" s="14" t="s">
        <v>82</v>
      </c>
      <c r="AW158" s="14" t="s">
        <v>33</v>
      </c>
      <c r="AX158" s="14" t="s">
        <v>74</v>
      </c>
      <c r="AY158" s="162" t="s">
        <v>148</v>
      </c>
    </row>
    <row r="159" spans="2:65" s="12" customFormat="1" ht="10.199999999999999">
      <c r="B159" s="146"/>
      <c r="D159" s="147" t="s">
        <v>159</v>
      </c>
      <c r="E159" s="148" t="s">
        <v>19</v>
      </c>
      <c r="F159" s="149" t="s">
        <v>109</v>
      </c>
      <c r="H159" s="150">
        <v>0.4</v>
      </c>
      <c r="I159" s="151"/>
      <c r="L159" s="146"/>
      <c r="M159" s="152"/>
      <c r="T159" s="153"/>
      <c r="AT159" s="148" t="s">
        <v>159</v>
      </c>
      <c r="AU159" s="148" t="s">
        <v>166</v>
      </c>
      <c r="AV159" s="12" t="s">
        <v>84</v>
      </c>
      <c r="AW159" s="12" t="s">
        <v>33</v>
      </c>
      <c r="AX159" s="12" t="s">
        <v>74</v>
      </c>
      <c r="AY159" s="148" t="s">
        <v>148</v>
      </c>
    </row>
    <row r="160" spans="2:65" s="15" customFormat="1" ht="10.199999999999999">
      <c r="B160" s="167"/>
      <c r="D160" s="147" t="s">
        <v>159</v>
      </c>
      <c r="E160" s="168" t="s">
        <v>243</v>
      </c>
      <c r="F160" s="169" t="s">
        <v>171</v>
      </c>
      <c r="H160" s="170">
        <v>0.4</v>
      </c>
      <c r="I160" s="171"/>
      <c r="L160" s="167"/>
      <c r="M160" s="172"/>
      <c r="T160" s="173"/>
      <c r="AT160" s="168" t="s">
        <v>159</v>
      </c>
      <c r="AU160" s="168" t="s">
        <v>166</v>
      </c>
      <c r="AV160" s="15" t="s">
        <v>166</v>
      </c>
      <c r="AW160" s="15" t="s">
        <v>33</v>
      </c>
      <c r="AX160" s="15" t="s">
        <v>82</v>
      </c>
      <c r="AY160" s="168" t="s">
        <v>148</v>
      </c>
    </row>
    <row r="161" spans="2:65" s="11" customFormat="1" ht="22.8" customHeight="1">
      <c r="B161" s="117"/>
      <c r="D161" s="118" t="s">
        <v>73</v>
      </c>
      <c r="E161" s="127" t="s">
        <v>183</v>
      </c>
      <c r="F161" s="127" t="s">
        <v>244</v>
      </c>
      <c r="I161" s="120"/>
      <c r="J161" s="128">
        <f>BK161</f>
        <v>0</v>
      </c>
      <c r="L161" s="117"/>
      <c r="M161" s="122"/>
      <c r="P161" s="123">
        <f>SUM(P162:P169)</f>
        <v>0</v>
      </c>
      <c r="R161" s="123">
        <f>SUM(R162:R169)</f>
        <v>49.884924999999996</v>
      </c>
      <c r="T161" s="124">
        <f>SUM(T162:T169)</f>
        <v>0</v>
      </c>
      <c r="AR161" s="118" t="s">
        <v>82</v>
      </c>
      <c r="AT161" s="125" t="s">
        <v>73</v>
      </c>
      <c r="AU161" s="125" t="s">
        <v>82</v>
      </c>
      <c r="AY161" s="118" t="s">
        <v>148</v>
      </c>
      <c r="BK161" s="126">
        <f>SUM(BK162:BK169)</f>
        <v>0</v>
      </c>
    </row>
    <row r="162" spans="2:65" s="1" customFormat="1" ht="33" customHeight="1">
      <c r="B162" s="33"/>
      <c r="C162" s="129" t="s">
        <v>181</v>
      </c>
      <c r="D162" s="129" t="s">
        <v>150</v>
      </c>
      <c r="E162" s="130" t="s">
        <v>245</v>
      </c>
      <c r="F162" s="131" t="s">
        <v>246</v>
      </c>
      <c r="G162" s="132" t="s">
        <v>221</v>
      </c>
      <c r="H162" s="133">
        <v>220</v>
      </c>
      <c r="I162" s="134"/>
      <c r="J162" s="135">
        <f>ROUND(I162*H162,2)</f>
        <v>0</v>
      </c>
      <c r="K162" s="131" t="s">
        <v>154</v>
      </c>
      <c r="L162" s="33"/>
      <c r="M162" s="136" t="s">
        <v>19</v>
      </c>
      <c r="N162" s="137" t="s">
        <v>45</v>
      </c>
      <c r="P162" s="138">
        <f>O162*H162</f>
        <v>0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155</v>
      </c>
      <c r="AT162" s="140" t="s">
        <v>150</v>
      </c>
      <c r="AU162" s="140" t="s">
        <v>84</v>
      </c>
      <c r="AY162" s="18" t="s">
        <v>148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8" t="s">
        <v>82</v>
      </c>
      <c r="BK162" s="141">
        <f>ROUND(I162*H162,2)</f>
        <v>0</v>
      </c>
      <c r="BL162" s="18" t="s">
        <v>155</v>
      </c>
      <c r="BM162" s="140" t="s">
        <v>247</v>
      </c>
    </row>
    <row r="163" spans="2:65" s="1" customFormat="1" ht="10.199999999999999">
      <c r="B163" s="33"/>
      <c r="D163" s="142" t="s">
        <v>157</v>
      </c>
      <c r="F163" s="143" t="s">
        <v>248</v>
      </c>
      <c r="I163" s="144"/>
      <c r="L163" s="33"/>
      <c r="M163" s="145"/>
      <c r="T163" s="54"/>
      <c r="AT163" s="18" t="s">
        <v>157</v>
      </c>
      <c r="AU163" s="18" t="s">
        <v>84</v>
      </c>
    </row>
    <row r="164" spans="2:65" s="12" customFormat="1" ht="10.199999999999999">
      <c r="B164" s="146"/>
      <c r="D164" s="147" t="s">
        <v>159</v>
      </c>
      <c r="E164" s="148" t="s">
        <v>19</v>
      </c>
      <c r="F164" s="149" t="s">
        <v>106</v>
      </c>
      <c r="H164" s="150">
        <v>220</v>
      </c>
      <c r="I164" s="151"/>
      <c r="L164" s="146"/>
      <c r="M164" s="152"/>
      <c r="T164" s="153"/>
      <c r="AT164" s="148" t="s">
        <v>159</v>
      </c>
      <c r="AU164" s="148" t="s">
        <v>84</v>
      </c>
      <c r="AV164" s="12" t="s">
        <v>84</v>
      </c>
      <c r="AW164" s="12" t="s">
        <v>33</v>
      </c>
      <c r="AX164" s="12" t="s">
        <v>82</v>
      </c>
      <c r="AY164" s="148" t="s">
        <v>148</v>
      </c>
    </row>
    <row r="165" spans="2:65" s="1" customFormat="1" ht="16.5" customHeight="1">
      <c r="B165" s="33"/>
      <c r="C165" s="129" t="s">
        <v>249</v>
      </c>
      <c r="D165" s="129" t="s">
        <v>150</v>
      </c>
      <c r="E165" s="130" t="s">
        <v>250</v>
      </c>
      <c r="F165" s="131" t="s">
        <v>251</v>
      </c>
      <c r="G165" s="132" t="s">
        <v>252</v>
      </c>
      <c r="H165" s="133">
        <v>73.332999999999998</v>
      </c>
      <c r="I165" s="134"/>
      <c r="J165" s="135">
        <f>ROUND(I165*H165,2)</f>
        <v>0</v>
      </c>
      <c r="K165" s="131" t="s">
        <v>19</v>
      </c>
      <c r="L165" s="33"/>
      <c r="M165" s="136" t="s">
        <v>19</v>
      </c>
      <c r="N165" s="137" t="s">
        <v>45</v>
      </c>
      <c r="P165" s="138">
        <f>O165*H165</f>
        <v>0</v>
      </c>
      <c r="Q165" s="138">
        <v>0.22500000000000001</v>
      </c>
      <c r="R165" s="138">
        <f>Q165*H165</f>
        <v>16.499925000000001</v>
      </c>
      <c r="S165" s="138">
        <v>0</v>
      </c>
      <c r="T165" s="139">
        <f>S165*H165</f>
        <v>0</v>
      </c>
      <c r="AR165" s="140" t="s">
        <v>155</v>
      </c>
      <c r="AT165" s="140" t="s">
        <v>150</v>
      </c>
      <c r="AU165" s="140" t="s">
        <v>84</v>
      </c>
      <c r="AY165" s="18" t="s">
        <v>148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8" t="s">
        <v>82</v>
      </c>
      <c r="BK165" s="141">
        <f>ROUND(I165*H165,2)</f>
        <v>0</v>
      </c>
      <c r="BL165" s="18" t="s">
        <v>155</v>
      </c>
      <c r="BM165" s="140" t="s">
        <v>253</v>
      </c>
    </row>
    <row r="166" spans="2:65" s="12" customFormat="1" ht="10.199999999999999">
      <c r="B166" s="146"/>
      <c r="D166" s="147" t="s">
        <v>159</v>
      </c>
      <c r="E166" s="148" t="s">
        <v>19</v>
      </c>
      <c r="F166" s="149" t="s">
        <v>254</v>
      </c>
      <c r="H166" s="150">
        <v>73.332999999999998</v>
      </c>
      <c r="I166" s="151"/>
      <c r="L166" s="146"/>
      <c r="M166" s="152"/>
      <c r="T166" s="153"/>
      <c r="AT166" s="148" t="s">
        <v>159</v>
      </c>
      <c r="AU166" s="148" t="s">
        <v>84</v>
      </c>
      <c r="AV166" s="12" t="s">
        <v>84</v>
      </c>
      <c r="AW166" s="12" t="s">
        <v>33</v>
      </c>
      <c r="AX166" s="12" t="s">
        <v>82</v>
      </c>
      <c r="AY166" s="148" t="s">
        <v>148</v>
      </c>
    </row>
    <row r="167" spans="2:65" s="1" customFormat="1" ht="44.25" customHeight="1">
      <c r="B167" s="33"/>
      <c r="C167" s="129" t="s">
        <v>8</v>
      </c>
      <c r="D167" s="129" t="s">
        <v>150</v>
      </c>
      <c r="E167" s="130" t="s">
        <v>255</v>
      </c>
      <c r="F167" s="131" t="s">
        <v>256</v>
      </c>
      <c r="G167" s="132" t="s">
        <v>221</v>
      </c>
      <c r="H167" s="133">
        <v>220</v>
      </c>
      <c r="I167" s="134"/>
      <c r="J167" s="135">
        <f>ROUND(I167*H167,2)</f>
        <v>0</v>
      </c>
      <c r="K167" s="131" t="s">
        <v>154</v>
      </c>
      <c r="L167" s="33"/>
      <c r="M167" s="136" t="s">
        <v>19</v>
      </c>
      <c r="N167" s="137" t="s">
        <v>45</v>
      </c>
      <c r="P167" s="138">
        <f>O167*H167</f>
        <v>0</v>
      </c>
      <c r="Q167" s="138">
        <v>0.15175</v>
      </c>
      <c r="R167" s="138">
        <f>Q167*H167</f>
        <v>33.384999999999998</v>
      </c>
      <c r="S167" s="138">
        <v>0</v>
      </c>
      <c r="T167" s="139">
        <f>S167*H167</f>
        <v>0</v>
      </c>
      <c r="AR167" s="140" t="s">
        <v>155</v>
      </c>
      <c r="AT167" s="140" t="s">
        <v>150</v>
      </c>
      <c r="AU167" s="140" t="s">
        <v>84</v>
      </c>
      <c r="AY167" s="18" t="s">
        <v>148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8" t="s">
        <v>82</v>
      </c>
      <c r="BK167" s="141">
        <f>ROUND(I167*H167,2)</f>
        <v>0</v>
      </c>
      <c r="BL167" s="18" t="s">
        <v>155</v>
      </c>
      <c r="BM167" s="140" t="s">
        <v>257</v>
      </c>
    </row>
    <row r="168" spans="2:65" s="1" customFormat="1" ht="10.199999999999999">
      <c r="B168" s="33"/>
      <c r="D168" s="142" t="s">
        <v>157</v>
      </c>
      <c r="F168" s="143" t="s">
        <v>258</v>
      </c>
      <c r="I168" s="144"/>
      <c r="L168" s="33"/>
      <c r="M168" s="145"/>
      <c r="T168" s="54"/>
      <c r="AT168" s="18" t="s">
        <v>157</v>
      </c>
      <c r="AU168" s="18" t="s">
        <v>84</v>
      </c>
    </row>
    <row r="169" spans="2:65" s="12" customFormat="1" ht="10.199999999999999">
      <c r="B169" s="146"/>
      <c r="D169" s="147" t="s">
        <v>159</v>
      </c>
      <c r="E169" s="148" t="s">
        <v>19</v>
      </c>
      <c r="F169" s="149" t="s">
        <v>106</v>
      </c>
      <c r="H169" s="150">
        <v>220</v>
      </c>
      <c r="I169" s="151"/>
      <c r="L169" s="146"/>
      <c r="M169" s="152"/>
      <c r="T169" s="153"/>
      <c r="AT169" s="148" t="s">
        <v>159</v>
      </c>
      <c r="AU169" s="148" t="s">
        <v>84</v>
      </c>
      <c r="AV169" s="12" t="s">
        <v>84</v>
      </c>
      <c r="AW169" s="12" t="s">
        <v>33</v>
      </c>
      <c r="AX169" s="12" t="s">
        <v>82</v>
      </c>
      <c r="AY169" s="148" t="s">
        <v>148</v>
      </c>
    </row>
    <row r="170" spans="2:65" s="11" customFormat="1" ht="22.8" customHeight="1">
      <c r="B170" s="117"/>
      <c r="D170" s="118" t="s">
        <v>73</v>
      </c>
      <c r="E170" s="127" t="s">
        <v>218</v>
      </c>
      <c r="F170" s="127" t="s">
        <v>259</v>
      </c>
      <c r="I170" s="120"/>
      <c r="J170" s="128">
        <f>BK170</f>
        <v>0</v>
      </c>
      <c r="L170" s="117"/>
      <c r="M170" s="122"/>
      <c r="P170" s="123">
        <f>P171</f>
        <v>0</v>
      </c>
      <c r="R170" s="123">
        <f>R171</f>
        <v>0</v>
      </c>
      <c r="T170" s="124">
        <f>T171</f>
        <v>0</v>
      </c>
      <c r="AR170" s="118" t="s">
        <v>82</v>
      </c>
      <c r="AT170" s="125" t="s">
        <v>73</v>
      </c>
      <c r="AU170" s="125" t="s">
        <v>82</v>
      </c>
      <c r="AY170" s="118" t="s">
        <v>148</v>
      </c>
      <c r="BK170" s="126">
        <f>BK171</f>
        <v>0</v>
      </c>
    </row>
    <row r="171" spans="2:65" s="11" customFormat="1" ht="20.85" customHeight="1">
      <c r="B171" s="117"/>
      <c r="D171" s="118" t="s">
        <v>73</v>
      </c>
      <c r="E171" s="127" t="s">
        <v>260</v>
      </c>
      <c r="F171" s="127" t="s">
        <v>261</v>
      </c>
      <c r="I171" s="120"/>
      <c r="J171" s="128">
        <f>BK171</f>
        <v>0</v>
      </c>
      <c r="L171" s="117"/>
      <c r="M171" s="122"/>
      <c r="P171" s="123">
        <f>SUM(P172:P173)</f>
        <v>0</v>
      </c>
      <c r="R171" s="123">
        <f>SUM(R172:R173)</f>
        <v>0</v>
      </c>
      <c r="T171" s="124">
        <f>SUM(T172:T173)</f>
        <v>0</v>
      </c>
      <c r="AR171" s="118" t="s">
        <v>82</v>
      </c>
      <c r="AT171" s="125" t="s">
        <v>73</v>
      </c>
      <c r="AU171" s="125" t="s">
        <v>84</v>
      </c>
      <c r="AY171" s="118" t="s">
        <v>148</v>
      </c>
      <c r="BK171" s="126">
        <f>SUM(BK172:BK173)</f>
        <v>0</v>
      </c>
    </row>
    <row r="172" spans="2:65" s="1" customFormat="1" ht="24.15" customHeight="1">
      <c r="B172" s="33"/>
      <c r="C172" s="129" t="s">
        <v>193</v>
      </c>
      <c r="D172" s="129" t="s">
        <v>150</v>
      </c>
      <c r="E172" s="130" t="s">
        <v>262</v>
      </c>
      <c r="F172" s="131" t="s">
        <v>263</v>
      </c>
      <c r="G172" s="132" t="s">
        <v>264</v>
      </c>
      <c r="H172" s="133">
        <v>50.216000000000001</v>
      </c>
      <c r="I172" s="134"/>
      <c r="J172" s="135">
        <f>ROUND(I172*H172,2)</f>
        <v>0</v>
      </c>
      <c r="K172" s="131" t="s">
        <v>154</v>
      </c>
      <c r="L172" s="33"/>
      <c r="M172" s="136" t="s">
        <v>19</v>
      </c>
      <c r="N172" s="137" t="s">
        <v>45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155</v>
      </c>
      <c r="AT172" s="140" t="s">
        <v>150</v>
      </c>
      <c r="AU172" s="140" t="s">
        <v>166</v>
      </c>
      <c r="AY172" s="18" t="s">
        <v>148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8" t="s">
        <v>82</v>
      </c>
      <c r="BK172" s="141">
        <f>ROUND(I172*H172,2)</f>
        <v>0</v>
      </c>
      <c r="BL172" s="18" t="s">
        <v>155</v>
      </c>
      <c r="BM172" s="140" t="s">
        <v>265</v>
      </c>
    </row>
    <row r="173" spans="2:65" s="1" customFormat="1" ht="10.199999999999999">
      <c r="B173" s="33"/>
      <c r="D173" s="142" t="s">
        <v>157</v>
      </c>
      <c r="F173" s="143" t="s">
        <v>266</v>
      </c>
      <c r="I173" s="144"/>
      <c r="L173" s="33"/>
      <c r="M173" s="145"/>
      <c r="T173" s="54"/>
      <c r="AT173" s="18" t="s">
        <v>157</v>
      </c>
      <c r="AU173" s="18" t="s">
        <v>166</v>
      </c>
    </row>
    <row r="174" spans="2:65" s="11" customFormat="1" ht="25.95" customHeight="1">
      <c r="B174" s="117"/>
      <c r="D174" s="118" t="s">
        <v>73</v>
      </c>
      <c r="E174" s="119" t="s">
        <v>267</v>
      </c>
      <c r="F174" s="119" t="s">
        <v>268</v>
      </c>
      <c r="I174" s="120"/>
      <c r="J174" s="121">
        <f>BK174</f>
        <v>0</v>
      </c>
      <c r="L174" s="117"/>
      <c r="M174" s="122"/>
      <c r="P174" s="123">
        <f>P175</f>
        <v>0</v>
      </c>
      <c r="R174" s="123">
        <f>R175</f>
        <v>3.8699999999999998E-2</v>
      </c>
      <c r="T174" s="124">
        <f>T175</f>
        <v>0</v>
      </c>
      <c r="AR174" s="118" t="s">
        <v>84</v>
      </c>
      <c r="AT174" s="125" t="s">
        <v>73</v>
      </c>
      <c r="AU174" s="125" t="s">
        <v>74</v>
      </c>
      <c r="AY174" s="118" t="s">
        <v>148</v>
      </c>
      <c r="BK174" s="126">
        <f>BK175</f>
        <v>0</v>
      </c>
    </row>
    <row r="175" spans="2:65" s="11" customFormat="1" ht="22.8" customHeight="1">
      <c r="B175" s="117"/>
      <c r="D175" s="118" t="s">
        <v>73</v>
      </c>
      <c r="E175" s="127" t="s">
        <v>269</v>
      </c>
      <c r="F175" s="127" t="s">
        <v>270</v>
      </c>
      <c r="I175" s="120"/>
      <c r="J175" s="128">
        <f>BK175</f>
        <v>0</v>
      </c>
      <c r="L175" s="117"/>
      <c r="M175" s="122"/>
      <c r="P175" s="123">
        <f>SUM(P176:P179)</f>
        <v>0</v>
      </c>
      <c r="R175" s="123">
        <f>SUM(R176:R179)</f>
        <v>3.8699999999999998E-2</v>
      </c>
      <c r="T175" s="124">
        <f>SUM(T176:T179)</f>
        <v>0</v>
      </c>
      <c r="AR175" s="118" t="s">
        <v>84</v>
      </c>
      <c r="AT175" s="125" t="s">
        <v>73</v>
      </c>
      <c r="AU175" s="125" t="s">
        <v>82</v>
      </c>
      <c r="AY175" s="118" t="s">
        <v>148</v>
      </c>
      <c r="BK175" s="126">
        <f>SUM(BK176:BK179)</f>
        <v>0</v>
      </c>
    </row>
    <row r="176" spans="2:65" s="1" customFormat="1" ht="16.5" customHeight="1">
      <c r="B176" s="33"/>
      <c r="C176" s="129" t="s">
        <v>208</v>
      </c>
      <c r="D176" s="129" t="s">
        <v>150</v>
      </c>
      <c r="E176" s="130" t="s">
        <v>271</v>
      </c>
      <c r="F176" s="131" t="s">
        <v>272</v>
      </c>
      <c r="G176" s="132" t="s">
        <v>273</v>
      </c>
      <c r="H176" s="133">
        <v>2</v>
      </c>
      <c r="I176" s="134"/>
      <c r="J176" s="135">
        <f>ROUND(I176*H176,2)</f>
        <v>0</v>
      </c>
      <c r="K176" s="131" t="s">
        <v>19</v>
      </c>
      <c r="L176" s="33"/>
      <c r="M176" s="136" t="s">
        <v>19</v>
      </c>
      <c r="N176" s="137" t="s">
        <v>45</v>
      </c>
      <c r="P176" s="138">
        <f>O176*H176</f>
        <v>0</v>
      </c>
      <c r="Q176" s="138">
        <v>1.9000000000000001E-4</v>
      </c>
      <c r="R176" s="138">
        <f>Q176*H176</f>
        <v>3.8000000000000002E-4</v>
      </c>
      <c r="S176" s="138">
        <v>0</v>
      </c>
      <c r="T176" s="139">
        <f>S176*H176</f>
        <v>0</v>
      </c>
      <c r="AR176" s="140" t="s">
        <v>193</v>
      </c>
      <c r="AT176" s="140" t="s">
        <v>150</v>
      </c>
      <c r="AU176" s="140" t="s">
        <v>84</v>
      </c>
      <c r="AY176" s="18" t="s">
        <v>148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8" t="s">
        <v>82</v>
      </c>
      <c r="BK176" s="141">
        <f>ROUND(I176*H176,2)</f>
        <v>0</v>
      </c>
      <c r="BL176" s="18" t="s">
        <v>193</v>
      </c>
      <c r="BM176" s="140" t="s">
        <v>274</v>
      </c>
    </row>
    <row r="177" spans="2:65" s="1" customFormat="1" ht="24.15" customHeight="1">
      <c r="B177" s="33"/>
      <c r="C177" s="175" t="s">
        <v>216</v>
      </c>
      <c r="D177" s="175" t="s">
        <v>275</v>
      </c>
      <c r="E177" s="176" t="s">
        <v>276</v>
      </c>
      <c r="F177" s="177" t="s">
        <v>277</v>
      </c>
      <c r="G177" s="178" t="s">
        <v>252</v>
      </c>
      <c r="H177" s="179">
        <v>4</v>
      </c>
      <c r="I177" s="180"/>
      <c r="J177" s="181">
        <f>ROUND(I177*H177,2)</f>
        <v>0</v>
      </c>
      <c r="K177" s="177" t="s">
        <v>154</v>
      </c>
      <c r="L177" s="182"/>
      <c r="M177" s="183" t="s">
        <v>19</v>
      </c>
      <c r="N177" s="184" t="s">
        <v>45</v>
      </c>
      <c r="P177" s="138">
        <f>O177*H177</f>
        <v>0</v>
      </c>
      <c r="Q177" s="138">
        <v>9.58E-3</v>
      </c>
      <c r="R177" s="138">
        <f>Q177*H177</f>
        <v>3.832E-2</v>
      </c>
      <c r="S177" s="138">
        <v>0</v>
      </c>
      <c r="T177" s="139">
        <f>S177*H177</f>
        <v>0</v>
      </c>
      <c r="AR177" s="140" t="s">
        <v>278</v>
      </c>
      <c r="AT177" s="140" t="s">
        <v>275</v>
      </c>
      <c r="AU177" s="140" t="s">
        <v>84</v>
      </c>
      <c r="AY177" s="18" t="s">
        <v>148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8" t="s">
        <v>82</v>
      </c>
      <c r="BK177" s="141">
        <f>ROUND(I177*H177,2)</f>
        <v>0</v>
      </c>
      <c r="BL177" s="18" t="s">
        <v>193</v>
      </c>
      <c r="BM177" s="140" t="s">
        <v>279</v>
      </c>
    </row>
    <row r="178" spans="2:65" s="1" customFormat="1" ht="49.05" customHeight="1">
      <c r="B178" s="33"/>
      <c r="C178" s="129" t="s">
        <v>280</v>
      </c>
      <c r="D178" s="129" t="s">
        <v>150</v>
      </c>
      <c r="E178" s="130" t="s">
        <v>281</v>
      </c>
      <c r="F178" s="131" t="s">
        <v>282</v>
      </c>
      <c r="G178" s="132" t="s">
        <v>264</v>
      </c>
      <c r="H178" s="133">
        <v>3.9E-2</v>
      </c>
      <c r="I178" s="134"/>
      <c r="J178" s="135">
        <f>ROUND(I178*H178,2)</f>
        <v>0</v>
      </c>
      <c r="K178" s="131" t="s">
        <v>154</v>
      </c>
      <c r="L178" s="33"/>
      <c r="M178" s="136" t="s">
        <v>19</v>
      </c>
      <c r="N178" s="137" t="s">
        <v>45</v>
      </c>
      <c r="P178" s="138">
        <f>O178*H178</f>
        <v>0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AR178" s="140" t="s">
        <v>193</v>
      </c>
      <c r="AT178" s="140" t="s">
        <v>150</v>
      </c>
      <c r="AU178" s="140" t="s">
        <v>84</v>
      </c>
      <c r="AY178" s="18" t="s">
        <v>148</v>
      </c>
      <c r="BE178" s="141">
        <f>IF(N178="základní",J178,0)</f>
        <v>0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8" t="s">
        <v>82</v>
      </c>
      <c r="BK178" s="141">
        <f>ROUND(I178*H178,2)</f>
        <v>0</v>
      </c>
      <c r="BL178" s="18" t="s">
        <v>193</v>
      </c>
      <c r="BM178" s="140" t="s">
        <v>283</v>
      </c>
    </row>
    <row r="179" spans="2:65" s="1" customFormat="1" ht="10.199999999999999">
      <c r="B179" s="33"/>
      <c r="D179" s="142" t="s">
        <v>157</v>
      </c>
      <c r="F179" s="143" t="s">
        <v>284</v>
      </c>
      <c r="I179" s="144"/>
      <c r="L179" s="33"/>
      <c r="M179" s="185"/>
      <c r="N179" s="186"/>
      <c r="O179" s="186"/>
      <c r="P179" s="186"/>
      <c r="Q179" s="186"/>
      <c r="R179" s="186"/>
      <c r="S179" s="186"/>
      <c r="T179" s="187"/>
      <c r="AT179" s="18" t="s">
        <v>157</v>
      </c>
      <c r="AU179" s="18" t="s">
        <v>84</v>
      </c>
    </row>
    <row r="180" spans="2:65" s="1" customFormat="1" ht="6.9" customHeight="1">
      <c r="B180" s="42"/>
      <c r="C180" s="43"/>
      <c r="D180" s="43"/>
      <c r="E180" s="43"/>
      <c r="F180" s="43"/>
      <c r="G180" s="43"/>
      <c r="H180" s="43"/>
      <c r="I180" s="43"/>
      <c r="J180" s="43"/>
      <c r="K180" s="43"/>
      <c r="L180" s="33"/>
    </row>
  </sheetData>
  <sheetProtection algorithmName="SHA-512" hashValue="qvalzzPh46THHKKNCgUvQEs6xGotPhIgrRjhut0qrg2nUH86PnN8GrogaQPbZDBrOk4pi9WZuk3oy1SeaRTHzQ==" saltValue="MLpF2LgJOrDr/lSN5D2V3v2qmI7R7SiAcghSBh3NsplJoqgKiyoOOtGxONOEPnUubfpr3fmlwpTK7pLc4D/MEA==" spinCount="100000" sheet="1" objects="1" scenarios="1" formatColumns="0" formatRows="0" autoFilter="0"/>
  <autoFilter ref="C92:K179" xr:uid="{00000000-0009-0000-0000-000001000000}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100-000000000000}"/>
    <hyperlink ref="F102" r:id="rId2" xr:uid="{00000000-0004-0000-0100-000001000000}"/>
    <hyperlink ref="F107" r:id="rId3" xr:uid="{00000000-0004-0000-0100-000002000000}"/>
    <hyperlink ref="F112" r:id="rId4" xr:uid="{00000000-0004-0000-0100-000003000000}"/>
    <hyperlink ref="F117" r:id="rId5" xr:uid="{00000000-0004-0000-0100-000004000000}"/>
    <hyperlink ref="F126" r:id="rId6" xr:uid="{00000000-0004-0000-0100-000005000000}"/>
    <hyperlink ref="F132" r:id="rId7" xr:uid="{00000000-0004-0000-0100-000006000000}"/>
    <hyperlink ref="F138" r:id="rId8" xr:uid="{00000000-0004-0000-0100-000007000000}"/>
    <hyperlink ref="F145" r:id="rId9" xr:uid="{00000000-0004-0000-0100-000008000000}"/>
    <hyperlink ref="F148" r:id="rId10" xr:uid="{00000000-0004-0000-0100-000009000000}"/>
    <hyperlink ref="F153" r:id="rId11" xr:uid="{00000000-0004-0000-0100-00000A000000}"/>
    <hyperlink ref="F157" r:id="rId12" xr:uid="{00000000-0004-0000-0100-00000B000000}"/>
    <hyperlink ref="F163" r:id="rId13" xr:uid="{00000000-0004-0000-0100-00000C000000}"/>
    <hyperlink ref="F168" r:id="rId14" xr:uid="{00000000-0004-0000-0100-00000D000000}"/>
    <hyperlink ref="F173" r:id="rId15" xr:uid="{00000000-0004-0000-0100-00000E000000}"/>
    <hyperlink ref="F179" r:id="rId16" xr:uid="{00000000-0004-0000-0100-00000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87</v>
      </c>
      <c r="AZ2" s="86" t="s">
        <v>285</v>
      </c>
      <c r="BA2" s="86" t="s">
        <v>19</v>
      </c>
      <c r="BB2" s="86" t="s">
        <v>19</v>
      </c>
      <c r="BC2" s="86" t="s">
        <v>286</v>
      </c>
      <c r="BD2" s="86" t="s">
        <v>84</v>
      </c>
    </row>
    <row r="3" spans="2:5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  <c r="AZ3" s="86" t="s">
        <v>287</v>
      </c>
      <c r="BA3" s="86" t="s">
        <v>19</v>
      </c>
      <c r="BB3" s="86" t="s">
        <v>19</v>
      </c>
      <c r="BC3" s="86" t="s">
        <v>288</v>
      </c>
      <c r="BD3" s="86" t="s">
        <v>84</v>
      </c>
    </row>
    <row r="4" spans="2:56" ht="24.9" customHeight="1">
      <c r="B4" s="21"/>
      <c r="D4" s="22" t="s">
        <v>105</v>
      </c>
      <c r="L4" s="21"/>
      <c r="M4" s="87" t="s">
        <v>10</v>
      </c>
      <c r="AT4" s="18" t="s">
        <v>4</v>
      </c>
      <c r="AZ4" s="86" t="s">
        <v>289</v>
      </c>
      <c r="BA4" s="86" t="s">
        <v>19</v>
      </c>
      <c r="BB4" s="86" t="s">
        <v>19</v>
      </c>
      <c r="BC4" s="86" t="s">
        <v>290</v>
      </c>
      <c r="BD4" s="86" t="s">
        <v>84</v>
      </c>
    </row>
    <row r="5" spans="2:56" ht="6.9" customHeight="1">
      <c r="B5" s="21"/>
      <c r="L5" s="21"/>
      <c r="AZ5" s="86" t="s">
        <v>291</v>
      </c>
      <c r="BA5" s="86" t="s">
        <v>19</v>
      </c>
      <c r="BB5" s="86" t="s">
        <v>19</v>
      </c>
      <c r="BC5" s="86" t="s">
        <v>292</v>
      </c>
      <c r="BD5" s="86" t="s">
        <v>84</v>
      </c>
    </row>
    <row r="6" spans="2:56" ht="12" customHeight="1">
      <c r="B6" s="21"/>
      <c r="D6" s="28" t="s">
        <v>16</v>
      </c>
      <c r="L6" s="21"/>
      <c r="AZ6" s="86" t="s">
        <v>293</v>
      </c>
      <c r="BA6" s="86" t="s">
        <v>19</v>
      </c>
      <c r="BB6" s="86" t="s">
        <v>19</v>
      </c>
      <c r="BC6" s="86" t="s">
        <v>294</v>
      </c>
      <c r="BD6" s="86" t="s">
        <v>84</v>
      </c>
    </row>
    <row r="7" spans="2:5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  <c r="AZ7" s="86" t="s">
        <v>295</v>
      </c>
      <c r="BA7" s="86" t="s">
        <v>19</v>
      </c>
      <c r="BB7" s="86" t="s">
        <v>19</v>
      </c>
      <c r="BC7" s="86" t="s">
        <v>296</v>
      </c>
      <c r="BD7" s="86" t="s">
        <v>84</v>
      </c>
    </row>
    <row r="8" spans="2:56" s="1" customFormat="1" ht="12" customHeight="1">
      <c r="B8" s="33"/>
      <c r="D8" s="28" t="s">
        <v>113</v>
      </c>
      <c r="L8" s="33"/>
      <c r="AZ8" s="86" t="s">
        <v>297</v>
      </c>
      <c r="BA8" s="86" t="s">
        <v>19</v>
      </c>
      <c r="BB8" s="86" t="s">
        <v>19</v>
      </c>
      <c r="BC8" s="86" t="s">
        <v>296</v>
      </c>
      <c r="BD8" s="86" t="s">
        <v>84</v>
      </c>
    </row>
    <row r="9" spans="2:56" s="1" customFormat="1" ht="16.5" customHeight="1">
      <c r="B9" s="33"/>
      <c r="E9" s="290" t="s">
        <v>298</v>
      </c>
      <c r="F9" s="329"/>
      <c r="G9" s="329"/>
      <c r="H9" s="329"/>
      <c r="L9" s="33"/>
      <c r="AZ9" s="86" t="s">
        <v>299</v>
      </c>
      <c r="BA9" s="86" t="s">
        <v>19</v>
      </c>
      <c r="BB9" s="86" t="s">
        <v>19</v>
      </c>
      <c r="BC9" s="86" t="s">
        <v>300</v>
      </c>
      <c r="BD9" s="86" t="s">
        <v>84</v>
      </c>
    </row>
    <row r="10" spans="2:56" s="1" customFormat="1" ht="10.199999999999999">
      <c r="B10" s="33"/>
      <c r="L10" s="33"/>
      <c r="AZ10" s="86" t="s">
        <v>301</v>
      </c>
      <c r="BA10" s="86" t="s">
        <v>19</v>
      </c>
      <c r="BB10" s="86" t="s">
        <v>19</v>
      </c>
      <c r="BC10" s="86" t="s">
        <v>155</v>
      </c>
      <c r="BD10" s="86" t="s">
        <v>84</v>
      </c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  <c r="AZ11" s="86" t="s">
        <v>302</v>
      </c>
      <c r="BA11" s="86" t="s">
        <v>19</v>
      </c>
      <c r="BB11" s="86" t="s">
        <v>19</v>
      </c>
      <c r="BC11" s="86" t="s">
        <v>303</v>
      </c>
      <c r="BD11" s="86" t="s">
        <v>84</v>
      </c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  <c r="AZ12" s="86" t="s">
        <v>304</v>
      </c>
      <c r="BA12" s="86" t="s">
        <v>19</v>
      </c>
      <c r="BB12" s="86" t="s">
        <v>19</v>
      </c>
      <c r="BC12" s="86" t="s">
        <v>210</v>
      </c>
      <c r="BD12" s="86" t="s">
        <v>84</v>
      </c>
    </row>
    <row r="13" spans="2:56" s="1" customFormat="1" ht="10.8" customHeight="1">
      <c r="B13" s="33"/>
      <c r="L13" s="33"/>
      <c r="AZ13" s="86" t="s">
        <v>305</v>
      </c>
      <c r="BA13" s="86" t="s">
        <v>19</v>
      </c>
      <c r="BB13" s="86" t="s">
        <v>19</v>
      </c>
      <c r="BC13" s="86" t="s">
        <v>290</v>
      </c>
      <c r="BD13" s="86" t="s">
        <v>84</v>
      </c>
    </row>
    <row r="14" spans="2:5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  <c r="AZ14" s="86" t="s">
        <v>306</v>
      </c>
      <c r="BA14" s="86" t="s">
        <v>19</v>
      </c>
      <c r="BB14" s="86" t="s">
        <v>19</v>
      </c>
      <c r="BC14" s="86" t="s">
        <v>307</v>
      </c>
      <c r="BD14" s="86" t="s">
        <v>166</v>
      </c>
    </row>
    <row r="15" spans="2:5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  <c r="AZ15" s="86" t="s">
        <v>109</v>
      </c>
      <c r="BA15" s="86" t="s">
        <v>19</v>
      </c>
      <c r="BB15" s="86" t="s">
        <v>19</v>
      </c>
      <c r="BC15" s="86" t="s">
        <v>74</v>
      </c>
      <c r="BD15" s="86" t="s">
        <v>84</v>
      </c>
    </row>
    <row r="16" spans="2:56" s="1" customFormat="1" ht="6.9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12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40</v>
      </c>
      <c r="J30" s="64">
        <f>ROUND(J96,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ROUND((SUM(BE96:BE295)),  2)</f>
        <v>0</v>
      </c>
      <c r="I33" s="91">
        <v>0.21</v>
      </c>
      <c r="J33" s="90">
        <f>ROUND(((SUM(BE96:BE295))*I33),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ROUND((SUM(BF96:BF295)),  2)</f>
        <v>0</v>
      </c>
      <c r="I34" s="91">
        <v>0.15</v>
      </c>
      <c r="J34" s="90">
        <f>ROUND(((SUM(BF96:BF295))*I34),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ROUND((SUM(BG96:BG295)),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ROUND((SUM(BH96:BH295)),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ROUND((SUM(BI96:BI295)),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 xml:space="preserve">SO04 - Zahradní domek 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J96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119</v>
      </c>
      <c r="E60" s="103"/>
      <c r="F60" s="103"/>
      <c r="G60" s="103"/>
      <c r="H60" s="103"/>
      <c r="I60" s="103"/>
      <c r="J60" s="104">
        <f>J97</f>
        <v>0</v>
      </c>
      <c r="L60" s="101"/>
    </row>
    <row r="61" spans="2:47" s="9" customFormat="1" ht="19.95" customHeight="1">
      <c r="B61" s="105"/>
      <c r="D61" s="106" t="s">
        <v>120</v>
      </c>
      <c r="E61" s="107"/>
      <c r="F61" s="107"/>
      <c r="G61" s="107"/>
      <c r="H61" s="107"/>
      <c r="I61" s="107"/>
      <c r="J61" s="108">
        <f>J98</f>
        <v>0</v>
      </c>
      <c r="L61" s="105"/>
    </row>
    <row r="62" spans="2:47" s="9" customFormat="1" ht="14.85" customHeight="1">
      <c r="B62" s="105"/>
      <c r="D62" s="106" t="s">
        <v>308</v>
      </c>
      <c r="E62" s="107"/>
      <c r="F62" s="107"/>
      <c r="G62" s="107"/>
      <c r="H62" s="107"/>
      <c r="I62" s="107"/>
      <c r="J62" s="108">
        <f>J99</f>
        <v>0</v>
      </c>
      <c r="L62" s="105"/>
    </row>
    <row r="63" spans="2:47" s="9" customFormat="1" ht="14.85" customHeight="1">
      <c r="B63" s="105"/>
      <c r="D63" s="106" t="s">
        <v>122</v>
      </c>
      <c r="E63" s="107"/>
      <c r="F63" s="107"/>
      <c r="G63" s="107"/>
      <c r="H63" s="107"/>
      <c r="I63" s="107"/>
      <c r="J63" s="108">
        <f>J105</f>
        <v>0</v>
      </c>
      <c r="L63" s="105"/>
    </row>
    <row r="64" spans="2:47" s="9" customFormat="1" ht="14.85" customHeight="1">
      <c r="B64" s="105"/>
      <c r="D64" s="106" t="s">
        <v>123</v>
      </c>
      <c r="E64" s="107"/>
      <c r="F64" s="107"/>
      <c r="G64" s="107"/>
      <c r="H64" s="107"/>
      <c r="I64" s="107"/>
      <c r="J64" s="108">
        <f>J111</f>
        <v>0</v>
      </c>
      <c r="L64" s="105"/>
    </row>
    <row r="65" spans="2:12" s="9" customFormat="1" ht="14.85" customHeight="1">
      <c r="B65" s="105"/>
      <c r="D65" s="106" t="s">
        <v>124</v>
      </c>
      <c r="E65" s="107"/>
      <c r="F65" s="107"/>
      <c r="G65" s="107"/>
      <c r="H65" s="107"/>
      <c r="I65" s="107"/>
      <c r="J65" s="108">
        <f>J120</f>
        <v>0</v>
      </c>
      <c r="L65" s="105"/>
    </row>
    <row r="66" spans="2:12" s="9" customFormat="1" ht="14.85" customHeight="1">
      <c r="B66" s="105"/>
      <c r="D66" s="106" t="s">
        <v>125</v>
      </c>
      <c r="E66" s="107"/>
      <c r="F66" s="107"/>
      <c r="G66" s="107"/>
      <c r="H66" s="107"/>
      <c r="I66" s="107"/>
      <c r="J66" s="108">
        <f>J124</f>
        <v>0</v>
      </c>
      <c r="L66" s="105"/>
    </row>
    <row r="67" spans="2:12" s="9" customFormat="1" ht="19.95" customHeight="1">
      <c r="B67" s="105"/>
      <c r="D67" s="106" t="s">
        <v>126</v>
      </c>
      <c r="E67" s="107"/>
      <c r="F67" s="107"/>
      <c r="G67" s="107"/>
      <c r="H67" s="107"/>
      <c r="I67" s="107"/>
      <c r="J67" s="108">
        <f>J128</f>
        <v>0</v>
      </c>
      <c r="L67" s="105"/>
    </row>
    <row r="68" spans="2:12" s="9" customFormat="1" ht="14.85" customHeight="1">
      <c r="B68" s="105"/>
      <c r="D68" s="106" t="s">
        <v>309</v>
      </c>
      <c r="E68" s="107"/>
      <c r="F68" s="107"/>
      <c r="G68" s="107"/>
      <c r="H68" s="107"/>
      <c r="I68" s="107"/>
      <c r="J68" s="108">
        <f>J129</f>
        <v>0</v>
      </c>
      <c r="L68" s="105"/>
    </row>
    <row r="69" spans="2:12" s="9" customFormat="1" ht="14.85" customHeight="1">
      <c r="B69" s="105"/>
      <c r="D69" s="106" t="s">
        <v>127</v>
      </c>
      <c r="E69" s="107"/>
      <c r="F69" s="107"/>
      <c r="G69" s="107"/>
      <c r="H69" s="107"/>
      <c r="I69" s="107"/>
      <c r="J69" s="108">
        <f>J154</f>
        <v>0</v>
      </c>
      <c r="L69" s="105"/>
    </row>
    <row r="70" spans="2:12" s="9" customFormat="1" ht="19.95" customHeight="1">
      <c r="B70" s="105"/>
      <c r="D70" s="106" t="s">
        <v>310</v>
      </c>
      <c r="E70" s="107"/>
      <c r="F70" s="107"/>
      <c r="G70" s="107"/>
      <c r="H70" s="107"/>
      <c r="I70" s="107"/>
      <c r="J70" s="108">
        <f>J165</f>
        <v>0</v>
      </c>
      <c r="L70" s="105"/>
    </row>
    <row r="71" spans="2:12" s="8" customFormat="1" ht="24.9" customHeight="1">
      <c r="B71" s="101"/>
      <c r="D71" s="102" t="s">
        <v>131</v>
      </c>
      <c r="E71" s="103"/>
      <c r="F71" s="103"/>
      <c r="G71" s="103"/>
      <c r="H71" s="103"/>
      <c r="I71" s="103"/>
      <c r="J71" s="104">
        <f>J168</f>
        <v>0</v>
      </c>
      <c r="L71" s="101"/>
    </row>
    <row r="72" spans="2:12" s="9" customFormat="1" ht="19.95" customHeight="1">
      <c r="B72" s="105"/>
      <c r="D72" s="106" t="s">
        <v>311</v>
      </c>
      <c r="E72" s="107"/>
      <c r="F72" s="107"/>
      <c r="G72" s="107"/>
      <c r="H72" s="107"/>
      <c r="I72" s="107"/>
      <c r="J72" s="108">
        <f>J169</f>
        <v>0</v>
      </c>
      <c r="L72" s="105"/>
    </row>
    <row r="73" spans="2:12" s="9" customFormat="1" ht="19.95" customHeight="1">
      <c r="B73" s="105"/>
      <c r="D73" s="106" t="s">
        <v>312</v>
      </c>
      <c r="E73" s="107"/>
      <c r="F73" s="107"/>
      <c r="G73" s="107"/>
      <c r="H73" s="107"/>
      <c r="I73" s="107"/>
      <c r="J73" s="108">
        <f>J233</f>
        <v>0</v>
      </c>
      <c r="L73" s="105"/>
    </row>
    <row r="74" spans="2:12" s="9" customFormat="1" ht="19.95" customHeight="1">
      <c r="B74" s="105"/>
      <c r="D74" s="106" t="s">
        <v>313</v>
      </c>
      <c r="E74" s="107"/>
      <c r="F74" s="107"/>
      <c r="G74" s="107"/>
      <c r="H74" s="107"/>
      <c r="I74" s="107"/>
      <c r="J74" s="108">
        <f>J244</f>
        <v>0</v>
      </c>
      <c r="L74" s="105"/>
    </row>
    <row r="75" spans="2:12" s="9" customFormat="1" ht="19.95" customHeight="1">
      <c r="B75" s="105"/>
      <c r="D75" s="106" t="s">
        <v>314</v>
      </c>
      <c r="E75" s="107"/>
      <c r="F75" s="107"/>
      <c r="G75" s="107"/>
      <c r="H75" s="107"/>
      <c r="I75" s="107"/>
      <c r="J75" s="108">
        <f>J269</f>
        <v>0</v>
      </c>
      <c r="L75" s="105"/>
    </row>
    <row r="76" spans="2:12" s="9" customFormat="1" ht="19.95" customHeight="1">
      <c r="B76" s="105"/>
      <c r="D76" s="106" t="s">
        <v>315</v>
      </c>
      <c r="E76" s="107"/>
      <c r="F76" s="107"/>
      <c r="G76" s="107"/>
      <c r="H76" s="107"/>
      <c r="I76" s="107"/>
      <c r="J76" s="108">
        <f>J280</f>
        <v>0</v>
      </c>
      <c r="L76" s="105"/>
    </row>
    <row r="77" spans="2:12" s="1" customFormat="1" ht="21.75" customHeight="1">
      <c r="B77" s="33"/>
      <c r="L77" s="33"/>
    </row>
    <row r="78" spans="2:12" s="1" customFormat="1" ht="6.9" customHeight="1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33"/>
    </row>
    <row r="82" spans="2:63" s="1" customFormat="1" ht="6.9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33"/>
    </row>
    <row r="83" spans="2:63" s="1" customFormat="1" ht="24.9" customHeight="1">
      <c r="B83" s="33"/>
      <c r="C83" s="22" t="s">
        <v>133</v>
      </c>
      <c r="L83" s="33"/>
    </row>
    <row r="84" spans="2:63" s="1" customFormat="1" ht="6.9" customHeight="1">
      <c r="B84" s="33"/>
      <c r="L84" s="33"/>
    </row>
    <row r="85" spans="2:63" s="1" customFormat="1" ht="12" customHeight="1">
      <c r="B85" s="33"/>
      <c r="C85" s="28" t="s">
        <v>16</v>
      </c>
      <c r="L85" s="33"/>
    </row>
    <row r="86" spans="2:63" s="1" customFormat="1" ht="26.25" customHeight="1">
      <c r="B86" s="33"/>
      <c r="E86" s="327" t="str">
        <f>E7</f>
        <v>Vybudování volnočasového areálu na poz. č.k. 629/2 v k.ú. Žernovka</v>
      </c>
      <c r="F86" s="328"/>
      <c r="G86" s="328"/>
      <c r="H86" s="328"/>
      <c r="L86" s="33"/>
    </row>
    <row r="87" spans="2:63" s="1" customFormat="1" ht="12" customHeight="1">
      <c r="B87" s="33"/>
      <c r="C87" s="28" t="s">
        <v>113</v>
      </c>
      <c r="L87" s="33"/>
    </row>
    <row r="88" spans="2:63" s="1" customFormat="1" ht="16.5" customHeight="1">
      <c r="B88" s="33"/>
      <c r="E88" s="290" t="str">
        <f>E9</f>
        <v xml:space="preserve">SO04 - Zahradní domek </v>
      </c>
      <c r="F88" s="329"/>
      <c r="G88" s="329"/>
      <c r="H88" s="329"/>
      <c r="L88" s="33"/>
    </row>
    <row r="89" spans="2:63" s="1" customFormat="1" ht="6.9" customHeight="1">
      <c r="B89" s="33"/>
      <c r="L89" s="33"/>
    </row>
    <row r="90" spans="2:63" s="1" customFormat="1" ht="12" customHeight="1">
      <c r="B90" s="33"/>
      <c r="C90" s="28" t="s">
        <v>21</v>
      </c>
      <c r="F90" s="26" t="str">
        <f>F12</f>
        <v>Mukařov</v>
      </c>
      <c r="I90" s="28" t="s">
        <v>23</v>
      </c>
      <c r="J90" s="50" t="str">
        <f>IF(J12="","",J12)</f>
        <v>30. 6. 2023</v>
      </c>
      <c r="L90" s="33"/>
    </row>
    <row r="91" spans="2:63" s="1" customFormat="1" ht="6.9" customHeight="1">
      <c r="B91" s="33"/>
      <c r="L91" s="33"/>
    </row>
    <row r="92" spans="2:63" s="1" customFormat="1" ht="15.15" customHeight="1">
      <c r="B92" s="33"/>
      <c r="C92" s="28" t="s">
        <v>25</v>
      </c>
      <c r="F92" s="26" t="str">
        <f>E15</f>
        <v>Obec Mukařov</v>
      </c>
      <c r="I92" s="28" t="s">
        <v>31</v>
      </c>
      <c r="J92" s="31" t="str">
        <f>E21</f>
        <v xml:space="preserve"> </v>
      </c>
      <c r="L92" s="33"/>
    </row>
    <row r="93" spans="2:63" s="1" customFormat="1" ht="15.15" customHeight="1">
      <c r="B93" s="33"/>
      <c r="C93" s="28" t="s">
        <v>29</v>
      </c>
      <c r="F93" s="26" t="str">
        <f>IF(E18="","",E18)</f>
        <v>Vyplň údaj</v>
      </c>
      <c r="I93" s="28" t="s">
        <v>34</v>
      </c>
      <c r="J93" s="31" t="str">
        <f>E24</f>
        <v>Ing. Theodor Collino</v>
      </c>
      <c r="L93" s="33"/>
    </row>
    <row r="94" spans="2:63" s="1" customFormat="1" ht="10.35" customHeight="1">
      <c r="B94" s="33"/>
      <c r="L94" s="33"/>
    </row>
    <row r="95" spans="2:63" s="10" customFormat="1" ht="29.25" customHeight="1">
      <c r="B95" s="109"/>
      <c r="C95" s="110" t="s">
        <v>134</v>
      </c>
      <c r="D95" s="111" t="s">
        <v>59</v>
      </c>
      <c r="E95" s="111" t="s">
        <v>55</v>
      </c>
      <c r="F95" s="111" t="s">
        <v>56</v>
      </c>
      <c r="G95" s="111" t="s">
        <v>135</v>
      </c>
      <c r="H95" s="111" t="s">
        <v>136</v>
      </c>
      <c r="I95" s="111" t="s">
        <v>137</v>
      </c>
      <c r="J95" s="111" t="s">
        <v>117</v>
      </c>
      <c r="K95" s="112" t="s">
        <v>138</v>
      </c>
      <c r="L95" s="109"/>
      <c r="M95" s="57" t="s">
        <v>19</v>
      </c>
      <c r="N95" s="58" t="s">
        <v>44</v>
      </c>
      <c r="O95" s="58" t="s">
        <v>139</v>
      </c>
      <c r="P95" s="58" t="s">
        <v>140</v>
      </c>
      <c r="Q95" s="58" t="s">
        <v>141</v>
      </c>
      <c r="R95" s="58" t="s">
        <v>142</v>
      </c>
      <c r="S95" s="58" t="s">
        <v>143</v>
      </c>
      <c r="T95" s="59" t="s">
        <v>144</v>
      </c>
    </row>
    <row r="96" spans="2:63" s="1" customFormat="1" ht="22.8" customHeight="1">
      <c r="B96" s="33"/>
      <c r="C96" s="62" t="s">
        <v>145</v>
      </c>
      <c r="J96" s="113">
        <f>BK96</f>
        <v>0</v>
      </c>
      <c r="L96" s="33"/>
      <c r="M96" s="60"/>
      <c r="N96" s="51"/>
      <c r="O96" s="51"/>
      <c r="P96" s="114">
        <f>P97+P168</f>
        <v>0</v>
      </c>
      <c r="Q96" s="51"/>
      <c r="R96" s="114">
        <f>R97+R168</f>
        <v>3.0747875899999997</v>
      </c>
      <c r="S96" s="51"/>
      <c r="T96" s="115">
        <f>T97+T168</f>
        <v>0</v>
      </c>
      <c r="AT96" s="18" t="s">
        <v>73</v>
      </c>
      <c r="AU96" s="18" t="s">
        <v>118</v>
      </c>
      <c r="BK96" s="116">
        <f>BK97+BK168</f>
        <v>0</v>
      </c>
    </row>
    <row r="97" spans="2:65" s="11" customFormat="1" ht="25.95" customHeight="1">
      <c r="B97" s="117"/>
      <c r="D97" s="118" t="s">
        <v>73</v>
      </c>
      <c r="E97" s="119" t="s">
        <v>146</v>
      </c>
      <c r="F97" s="119" t="s">
        <v>147</v>
      </c>
      <c r="I97" s="120"/>
      <c r="J97" s="121">
        <f>BK97</f>
        <v>0</v>
      </c>
      <c r="L97" s="117"/>
      <c r="M97" s="122"/>
      <c r="P97" s="123">
        <f>P98+P128+P165</f>
        <v>0</v>
      </c>
      <c r="R97" s="123">
        <f>R98+R128+R165</f>
        <v>2.8251467099999998</v>
      </c>
      <c r="T97" s="124">
        <f>T98+T128+T165</f>
        <v>0</v>
      </c>
      <c r="AR97" s="118" t="s">
        <v>82</v>
      </c>
      <c r="AT97" s="125" t="s">
        <v>73</v>
      </c>
      <c r="AU97" s="125" t="s">
        <v>74</v>
      </c>
      <c r="AY97" s="118" t="s">
        <v>148</v>
      </c>
      <c r="BK97" s="126">
        <f>BK98+BK128+BK165</f>
        <v>0</v>
      </c>
    </row>
    <row r="98" spans="2:65" s="11" customFormat="1" ht="22.8" customHeight="1">
      <c r="B98" s="117"/>
      <c r="D98" s="118" t="s">
        <v>73</v>
      </c>
      <c r="E98" s="127" t="s">
        <v>82</v>
      </c>
      <c r="F98" s="127" t="s">
        <v>149</v>
      </c>
      <c r="I98" s="120"/>
      <c r="J98" s="128">
        <f>BK98</f>
        <v>0</v>
      </c>
      <c r="L98" s="117"/>
      <c r="M98" s="122"/>
      <c r="P98" s="123">
        <f>P99+P105+P111+P120+P124</f>
        <v>0</v>
      </c>
      <c r="R98" s="123">
        <f>R99+R105+R111+R120+R124</f>
        <v>0</v>
      </c>
      <c r="T98" s="124">
        <f>T99+T105+T111+T120+T124</f>
        <v>0</v>
      </c>
      <c r="AR98" s="118" t="s">
        <v>82</v>
      </c>
      <c r="AT98" s="125" t="s">
        <v>73</v>
      </c>
      <c r="AU98" s="125" t="s">
        <v>82</v>
      </c>
      <c r="AY98" s="118" t="s">
        <v>148</v>
      </c>
      <c r="BK98" s="126">
        <f>BK99+BK105+BK111+BK120+BK124</f>
        <v>0</v>
      </c>
    </row>
    <row r="99" spans="2:65" s="11" customFormat="1" ht="20.85" customHeight="1">
      <c r="B99" s="117"/>
      <c r="D99" s="118" t="s">
        <v>73</v>
      </c>
      <c r="E99" s="127" t="s">
        <v>231</v>
      </c>
      <c r="F99" s="127" t="s">
        <v>316</v>
      </c>
      <c r="I99" s="120"/>
      <c r="J99" s="128">
        <f>BK99</f>
        <v>0</v>
      </c>
      <c r="L99" s="117"/>
      <c r="M99" s="122"/>
      <c r="P99" s="123">
        <f>SUM(P100:P104)</f>
        <v>0</v>
      </c>
      <c r="R99" s="123">
        <f>SUM(R100:R104)</f>
        <v>0</v>
      </c>
      <c r="T99" s="124">
        <f>SUM(T100:T104)</f>
        <v>0</v>
      </c>
      <c r="AR99" s="118" t="s">
        <v>82</v>
      </c>
      <c r="AT99" s="125" t="s">
        <v>73</v>
      </c>
      <c r="AU99" s="125" t="s">
        <v>84</v>
      </c>
      <c r="AY99" s="118" t="s">
        <v>148</v>
      </c>
      <c r="BK99" s="126">
        <f>SUM(BK100:BK104)</f>
        <v>0</v>
      </c>
    </row>
    <row r="100" spans="2:65" s="1" customFormat="1" ht="24.15" customHeight="1">
      <c r="B100" s="33"/>
      <c r="C100" s="129" t="s">
        <v>82</v>
      </c>
      <c r="D100" s="129" t="s">
        <v>150</v>
      </c>
      <c r="E100" s="130" t="s">
        <v>317</v>
      </c>
      <c r="F100" s="131" t="s">
        <v>318</v>
      </c>
      <c r="G100" s="132" t="s">
        <v>221</v>
      </c>
      <c r="H100" s="133">
        <v>20</v>
      </c>
      <c r="I100" s="134"/>
      <c r="J100" s="135">
        <f>ROUND(I100*H100,2)</f>
        <v>0</v>
      </c>
      <c r="K100" s="131" t="s">
        <v>154</v>
      </c>
      <c r="L100" s="33"/>
      <c r="M100" s="136" t="s">
        <v>19</v>
      </c>
      <c r="N100" s="137" t="s">
        <v>45</v>
      </c>
      <c r="P100" s="138">
        <f>O100*H100</f>
        <v>0</v>
      </c>
      <c r="Q100" s="138">
        <v>0</v>
      </c>
      <c r="R100" s="138">
        <f>Q100*H100</f>
        <v>0</v>
      </c>
      <c r="S100" s="138">
        <v>0</v>
      </c>
      <c r="T100" s="139">
        <f>S100*H100</f>
        <v>0</v>
      </c>
      <c r="AR100" s="140" t="s">
        <v>155</v>
      </c>
      <c r="AT100" s="140" t="s">
        <v>150</v>
      </c>
      <c r="AU100" s="140" t="s">
        <v>166</v>
      </c>
      <c r="AY100" s="18" t="s">
        <v>148</v>
      </c>
      <c r="BE100" s="141">
        <f>IF(N100="základní",J100,0)</f>
        <v>0</v>
      </c>
      <c r="BF100" s="141">
        <f>IF(N100="snížená",J100,0)</f>
        <v>0</v>
      </c>
      <c r="BG100" s="141">
        <f>IF(N100="zákl. přenesená",J100,0)</f>
        <v>0</v>
      </c>
      <c r="BH100" s="141">
        <f>IF(N100="sníž. přenesená",J100,0)</f>
        <v>0</v>
      </c>
      <c r="BI100" s="141">
        <f>IF(N100="nulová",J100,0)</f>
        <v>0</v>
      </c>
      <c r="BJ100" s="18" t="s">
        <v>82</v>
      </c>
      <c r="BK100" s="141">
        <f>ROUND(I100*H100,2)</f>
        <v>0</v>
      </c>
      <c r="BL100" s="18" t="s">
        <v>155</v>
      </c>
      <c r="BM100" s="140" t="s">
        <v>319</v>
      </c>
    </row>
    <row r="101" spans="2:65" s="1" customFormat="1" ht="10.199999999999999">
      <c r="B101" s="33"/>
      <c r="D101" s="142" t="s">
        <v>157</v>
      </c>
      <c r="F101" s="143" t="s">
        <v>320</v>
      </c>
      <c r="I101" s="144"/>
      <c r="L101" s="33"/>
      <c r="M101" s="145"/>
      <c r="T101" s="54"/>
      <c r="AT101" s="18" t="s">
        <v>157</v>
      </c>
      <c r="AU101" s="18" t="s">
        <v>166</v>
      </c>
    </row>
    <row r="102" spans="2:65" s="14" customFormat="1" ht="10.199999999999999">
      <c r="B102" s="161"/>
      <c r="D102" s="147" t="s">
        <v>159</v>
      </c>
      <c r="E102" s="162" t="s">
        <v>19</v>
      </c>
      <c r="F102" s="163" t="s">
        <v>321</v>
      </c>
      <c r="H102" s="162" t="s">
        <v>19</v>
      </c>
      <c r="I102" s="164"/>
      <c r="L102" s="161"/>
      <c r="M102" s="165"/>
      <c r="T102" s="166"/>
      <c r="AT102" s="162" t="s">
        <v>159</v>
      </c>
      <c r="AU102" s="162" t="s">
        <v>166</v>
      </c>
      <c r="AV102" s="14" t="s">
        <v>82</v>
      </c>
      <c r="AW102" s="14" t="s">
        <v>33</v>
      </c>
      <c r="AX102" s="14" t="s">
        <v>74</v>
      </c>
      <c r="AY102" s="162" t="s">
        <v>148</v>
      </c>
    </row>
    <row r="103" spans="2:65" s="12" customFormat="1" ht="10.199999999999999">
      <c r="B103" s="146"/>
      <c r="D103" s="147" t="s">
        <v>159</v>
      </c>
      <c r="E103" s="148" t="s">
        <v>19</v>
      </c>
      <c r="F103" s="149" t="s">
        <v>322</v>
      </c>
      <c r="H103" s="150">
        <v>20</v>
      </c>
      <c r="I103" s="151"/>
      <c r="L103" s="146"/>
      <c r="M103" s="152"/>
      <c r="T103" s="153"/>
      <c r="AT103" s="148" t="s">
        <v>159</v>
      </c>
      <c r="AU103" s="148" t="s">
        <v>166</v>
      </c>
      <c r="AV103" s="12" t="s">
        <v>84</v>
      </c>
      <c r="AW103" s="12" t="s">
        <v>33</v>
      </c>
      <c r="AX103" s="12" t="s">
        <v>74</v>
      </c>
      <c r="AY103" s="148" t="s">
        <v>148</v>
      </c>
    </row>
    <row r="104" spans="2:65" s="15" customFormat="1" ht="10.199999999999999">
      <c r="B104" s="167"/>
      <c r="D104" s="147" t="s">
        <v>159</v>
      </c>
      <c r="E104" s="168" t="s">
        <v>302</v>
      </c>
      <c r="F104" s="169" t="s">
        <v>171</v>
      </c>
      <c r="H104" s="170">
        <v>20</v>
      </c>
      <c r="I104" s="171"/>
      <c r="L104" s="167"/>
      <c r="M104" s="172"/>
      <c r="T104" s="173"/>
      <c r="AT104" s="168" t="s">
        <v>159</v>
      </c>
      <c r="AU104" s="168" t="s">
        <v>166</v>
      </c>
      <c r="AV104" s="15" t="s">
        <v>166</v>
      </c>
      <c r="AW104" s="15" t="s">
        <v>33</v>
      </c>
      <c r="AX104" s="15" t="s">
        <v>82</v>
      </c>
      <c r="AY104" s="168" t="s">
        <v>148</v>
      </c>
    </row>
    <row r="105" spans="2:65" s="11" customFormat="1" ht="20.85" customHeight="1">
      <c r="B105" s="117"/>
      <c r="D105" s="118" t="s">
        <v>73</v>
      </c>
      <c r="E105" s="127" t="s">
        <v>181</v>
      </c>
      <c r="F105" s="127" t="s">
        <v>182</v>
      </c>
      <c r="I105" s="120"/>
      <c r="J105" s="128">
        <f>BK105</f>
        <v>0</v>
      </c>
      <c r="L105" s="117"/>
      <c r="M105" s="122"/>
      <c r="P105" s="123">
        <f>SUM(P106:P110)</f>
        <v>0</v>
      </c>
      <c r="R105" s="123">
        <f>SUM(R106:R110)</f>
        <v>0</v>
      </c>
      <c r="T105" s="124">
        <f>SUM(T106:T110)</f>
        <v>0</v>
      </c>
      <c r="AR105" s="118" t="s">
        <v>82</v>
      </c>
      <c r="AT105" s="125" t="s">
        <v>73</v>
      </c>
      <c r="AU105" s="125" t="s">
        <v>84</v>
      </c>
      <c r="AY105" s="118" t="s">
        <v>148</v>
      </c>
      <c r="BK105" s="126">
        <f>SUM(BK106:BK110)</f>
        <v>0</v>
      </c>
    </row>
    <row r="106" spans="2:65" s="1" customFormat="1" ht="44.25" customHeight="1">
      <c r="B106" s="33"/>
      <c r="C106" s="129" t="s">
        <v>84</v>
      </c>
      <c r="D106" s="129" t="s">
        <v>150</v>
      </c>
      <c r="E106" s="130" t="s">
        <v>323</v>
      </c>
      <c r="F106" s="131" t="s">
        <v>324</v>
      </c>
      <c r="G106" s="132" t="s">
        <v>153</v>
      </c>
      <c r="H106" s="133">
        <v>1.6919999999999999</v>
      </c>
      <c r="I106" s="134"/>
      <c r="J106" s="135">
        <f>ROUND(I106*H106,2)</f>
        <v>0</v>
      </c>
      <c r="K106" s="131" t="s">
        <v>154</v>
      </c>
      <c r="L106" s="33"/>
      <c r="M106" s="136" t="s">
        <v>19</v>
      </c>
      <c r="N106" s="137" t="s">
        <v>45</v>
      </c>
      <c r="P106" s="138">
        <f>O106*H106</f>
        <v>0</v>
      </c>
      <c r="Q106" s="138">
        <v>0</v>
      </c>
      <c r="R106" s="138">
        <f>Q106*H106</f>
        <v>0</v>
      </c>
      <c r="S106" s="138">
        <v>0</v>
      </c>
      <c r="T106" s="139">
        <f>S106*H106</f>
        <v>0</v>
      </c>
      <c r="AR106" s="140" t="s">
        <v>155</v>
      </c>
      <c r="AT106" s="140" t="s">
        <v>150</v>
      </c>
      <c r="AU106" s="140" t="s">
        <v>166</v>
      </c>
      <c r="AY106" s="18" t="s">
        <v>148</v>
      </c>
      <c r="BE106" s="141">
        <f>IF(N106="základní",J106,0)</f>
        <v>0</v>
      </c>
      <c r="BF106" s="141">
        <f>IF(N106="snížená",J106,0)</f>
        <v>0</v>
      </c>
      <c r="BG106" s="141">
        <f>IF(N106="zákl. přenesená",J106,0)</f>
        <v>0</v>
      </c>
      <c r="BH106" s="141">
        <f>IF(N106="sníž. přenesená",J106,0)</f>
        <v>0</v>
      </c>
      <c r="BI106" s="141">
        <f>IF(N106="nulová",J106,0)</f>
        <v>0</v>
      </c>
      <c r="BJ106" s="18" t="s">
        <v>82</v>
      </c>
      <c r="BK106" s="141">
        <f>ROUND(I106*H106,2)</f>
        <v>0</v>
      </c>
      <c r="BL106" s="18" t="s">
        <v>155</v>
      </c>
      <c r="BM106" s="140" t="s">
        <v>325</v>
      </c>
    </row>
    <row r="107" spans="2:65" s="1" customFormat="1" ht="10.199999999999999">
      <c r="B107" s="33"/>
      <c r="D107" s="142" t="s">
        <v>157</v>
      </c>
      <c r="F107" s="143" t="s">
        <v>326</v>
      </c>
      <c r="I107" s="144"/>
      <c r="L107" s="33"/>
      <c r="M107" s="145"/>
      <c r="T107" s="54"/>
      <c r="AT107" s="18" t="s">
        <v>157</v>
      </c>
      <c r="AU107" s="18" t="s">
        <v>166</v>
      </c>
    </row>
    <row r="108" spans="2:65" s="14" customFormat="1" ht="10.199999999999999">
      <c r="B108" s="161"/>
      <c r="D108" s="147" t="s">
        <v>159</v>
      </c>
      <c r="E108" s="162" t="s">
        <v>19</v>
      </c>
      <c r="F108" s="163" t="s">
        <v>327</v>
      </c>
      <c r="H108" s="162" t="s">
        <v>19</v>
      </c>
      <c r="I108" s="164"/>
      <c r="L108" s="161"/>
      <c r="M108" s="165"/>
      <c r="T108" s="166"/>
      <c r="AT108" s="162" t="s">
        <v>159</v>
      </c>
      <c r="AU108" s="162" t="s">
        <v>166</v>
      </c>
      <c r="AV108" s="14" t="s">
        <v>82</v>
      </c>
      <c r="AW108" s="14" t="s">
        <v>33</v>
      </c>
      <c r="AX108" s="14" t="s">
        <v>74</v>
      </c>
      <c r="AY108" s="162" t="s">
        <v>148</v>
      </c>
    </row>
    <row r="109" spans="2:65" s="12" customFormat="1" ht="10.199999999999999">
      <c r="B109" s="146"/>
      <c r="D109" s="147" t="s">
        <v>159</v>
      </c>
      <c r="E109" s="148" t="s">
        <v>19</v>
      </c>
      <c r="F109" s="149" t="s">
        <v>328</v>
      </c>
      <c r="H109" s="150">
        <v>1.6919999999999999</v>
      </c>
      <c r="I109" s="151"/>
      <c r="L109" s="146"/>
      <c r="M109" s="152"/>
      <c r="T109" s="153"/>
      <c r="AT109" s="148" t="s">
        <v>159</v>
      </c>
      <c r="AU109" s="148" t="s">
        <v>166</v>
      </c>
      <c r="AV109" s="12" t="s">
        <v>84</v>
      </c>
      <c r="AW109" s="12" t="s">
        <v>33</v>
      </c>
      <c r="AX109" s="12" t="s">
        <v>74</v>
      </c>
      <c r="AY109" s="148" t="s">
        <v>148</v>
      </c>
    </row>
    <row r="110" spans="2:65" s="13" customFormat="1" ht="10.199999999999999">
      <c r="B110" s="154"/>
      <c r="D110" s="147" t="s">
        <v>159</v>
      </c>
      <c r="E110" s="155" t="s">
        <v>305</v>
      </c>
      <c r="F110" s="156" t="s">
        <v>161</v>
      </c>
      <c r="H110" s="157">
        <v>1.6919999999999999</v>
      </c>
      <c r="I110" s="158"/>
      <c r="L110" s="154"/>
      <c r="M110" s="159"/>
      <c r="T110" s="160"/>
      <c r="AT110" s="155" t="s">
        <v>159</v>
      </c>
      <c r="AU110" s="155" t="s">
        <v>166</v>
      </c>
      <c r="AV110" s="13" t="s">
        <v>155</v>
      </c>
      <c r="AW110" s="13" t="s">
        <v>33</v>
      </c>
      <c r="AX110" s="13" t="s">
        <v>82</v>
      </c>
      <c r="AY110" s="155" t="s">
        <v>148</v>
      </c>
    </row>
    <row r="111" spans="2:65" s="11" customFormat="1" ht="20.85" customHeight="1">
      <c r="B111" s="117"/>
      <c r="D111" s="118" t="s">
        <v>73</v>
      </c>
      <c r="E111" s="127" t="s">
        <v>193</v>
      </c>
      <c r="F111" s="127" t="s">
        <v>194</v>
      </c>
      <c r="I111" s="120"/>
      <c r="J111" s="128">
        <f>BK111</f>
        <v>0</v>
      </c>
      <c r="L111" s="117"/>
      <c r="M111" s="122"/>
      <c r="P111" s="123">
        <f>SUM(P112:P119)</f>
        <v>0</v>
      </c>
      <c r="R111" s="123">
        <f>SUM(R112:R119)</f>
        <v>0</v>
      </c>
      <c r="T111" s="124">
        <f>SUM(T112:T119)</f>
        <v>0</v>
      </c>
      <c r="AR111" s="118" t="s">
        <v>82</v>
      </c>
      <c r="AT111" s="125" t="s">
        <v>73</v>
      </c>
      <c r="AU111" s="125" t="s">
        <v>84</v>
      </c>
      <c r="AY111" s="118" t="s">
        <v>148</v>
      </c>
      <c r="BK111" s="126">
        <f>SUM(BK112:BK119)</f>
        <v>0</v>
      </c>
    </row>
    <row r="112" spans="2:65" s="1" customFormat="1" ht="62.7" customHeight="1">
      <c r="B112" s="33"/>
      <c r="C112" s="129" t="s">
        <v>166</v>
      </c>
      <c r="D112" s="129" t="s">
        <v>150</v>
      </c>
      <c r="E112" s="130" t="s">
        <v>196</v>
      </c>
      <c r="F112" s="131" t="s">
        <v>197</v>
      </c>
      <c r="G112" s="132" t="s">
        <v>153</v>
      </c>
      <c r="H112" s="133">
        <v>5.6920000000000002</v>
      </c>
      <c r="I112" s="134"/>
      <c r="J112" s="135">
        <f>ROUND(I112*H112,2)</f>
        <v>0</v>
      </c>
      <c r="K112" s="131" t="s">
        <v>154</v>
      </c>
      <c r="L112" s="33"/>
      <c r="M112" s="136" t="s">
        <v>19</v>
      </c>
      <c r="N112" s="137" t="s">
        <v>45</v>
      </c>
      <c r="P112" s="138">
        <f>O112*H112</f>
        <v>0</v>
      </c>
      <c r="Q112" s="138">
        <v>0</v>
      </c>
      <c r="R112" s="138">
        <f>Q112*H112</f>
        <v>0</v>
      </c>
      <c r="S112" s="138">
        <v>0</v>
      </c>
      <c r="T112" s="139">
        <f>S112*H112</f>
        <v>0</v>
      </c>
      <c r="AR112" s="140" t="s">
        <v>155</v>
      </c>
      <c r="AT112" s="140" t="s">
        <v>150</v>
      </c>
      <c r="AU112" s="140" t="s">
        <v>166</v>
      </c>
      <c r="AY112" s="18" t="s">
        <v>148</v>
      </c>
      <c r="BE112" s="141">
        <f>IF(N112="základní",J112,0)</f>
        <v>0</v>
      </c>
      <c r="BF112" s="141">
        <f>IF(N112="snížená",J112,0)</f>
        <v>0</v>
      </c>
      <c r="BG112" s="141">
        <f>IF(N112="zákl. přenesená",J112,0)</f>
        <v>0</v>
      </c>
      <c r="BH112" s="141">
        <f>IF(N112="sníž. přenesená",J112,0)</f>
        <v>0</v>
      </c>
      <c r="BI112" s="141">
        <f>IF(N112="nulová",J112,0)</f>
        <v>0</v>
      </c>
      <c r="BJ112" s="18" t="s">
        <v>82</v>
      </c>
      <c r="BK112" s="141">
        <f>ROUND(I112*H112,2)</f>
        <v>0</v>
      </c>
      <c r="BL112" s="18" t="s">
        <v>155</v>
      </c>
      <c r="BM112" s="140" t="s">
        <v>329</v>
      </c>
    </row>
    <row r="113" spans="2:65" s="1" customFormat="1" ht="10.199999999999999">
      <c r="B113" s="33"/>
      <c r="D113" s="142" t="s">
        <v>157</v>
      </c>
      <c r="F113" s="143" t="s">
        <v>199</v>
      </c>
      <c r="I113" s="144"/>
      <c r="L113" s="33"/>
      <c r="M113" s="145"/>
      <c r="T113" s="54"/>
      <c r="AT113" s="18" t="s">
        <v>157</v>
      </c>
      <c r="AU113" s="18" t="s">
        <v>166</v>
      </c>
    </row>
    <row r="114" spans="2:65" s="14" customFormat="1" ht="10.199999999999999">
      <c r="B114" s="161"/>
      <c r="D114" s="147" t="s">
        <v>159</v>
      </c>
      <c r="E114" s="162" t="s">
        <v>19</v>
      </c>
      <c r="F114" s="163" t="s">
        <v>330</v>
      </c>
      <c r="H114" s="162" t="s">
        <v>19</v>
      </c>
      <c r="I114" s="164"/>
      <c r="L114" s="161"/>
      <c r="M114" s="165"/>
      <c r="T114" s="166"/>
      <c r="AT114" s="162" t="s">
        <v>159</v>
      </c>
      <c r="AU114" s="162" t="s">
        <v>166</v>
      </c>
      <c r="AV114" s="14" t="s">
        <v>82</v>
      </c>
      <c r="AW114" s="14" t="s">
        <v>33</v>
      </c>
      <c r="AX114" s="14" t="s">
        <v>74</v>
      </c>
      <c r="AY114" s="162" t="s">
        <v>148</v>
      </c>
    </row>
    <row r="115" spans="2:65" s="12" customFormat="1" ht="10.199999999999999">
      <c r="B115" s="146"/>
      <c r="D115" s="147" t="s">
        <v>159</v>
      </c>
      <c r="E115" s="148" t="s">
        <v>301</v>
      </c>
      <c r="F115" s="149" t="s">
        <v>331</v>
      </c>
      <c r="H115" s="150">
        <v>4</v>
      </c>
      <c r="I115" s="151"/>
      <c r="L115" s="146"/>
      <c r="M115" s="152"/>
      <c r="T115" s="153"/>
      <c r="AT115" s="148" t="s">
        <v>159</v>
      </c>
      <c r="AU115" s="148" t="s">
        <v>166</v>
      </c>
      <c r="AV115" s="12" t="s">
        <v>84</v>
      </c>
      <c r="AW115" s="12" t="s">
        <v>33</v>
      </c>
      <c r="AX115" s="12" t="s">
        <v>74</v>
      </c>
      <c r="AY115" s="148" t="s">
        <v>148</v>
      </c>
    </row>
    <row r="116" spans="2:65" s="14" customFormat="1" ht="10.199999999999999">
      <c r="B116" s="161"/>
      <c r="D116" s="147" t="s">
        <v>159</v>
      </c>
      <c r="E116" s="162" t="s">
        <v>19</v>
      </c>
      <c r="F116" s="163" t="s">
        <v>332</v>
      </c>
      <c r="H116" s="162" t="s">
        <v>19</v>
      </c>
      <c r="I116" s="164"/>
      <c r="L116" s="161"/>
      <c r="M116" s="165"/>
      <c r="T116" s="166"/>
      <c r="AT116" s="162" t="s">
        <v>159</v>
      </c>
      <c r="AU116" s="162" t="s">
        <v>166</v>
      </c>
      <c r="AV116" s="14" t="s">
        <v>82</v>
      </c>
      <c r="AW116" s="14" t="s">
        <v>33</v>
      </c>
      <c r="AX116" s="14" t="s">
        <v>74</v>
      </c>
      <c r="AY116" s="162" t="s">
        <v>148</v>
      </c>
    </row>
    <row r="117" spans="2:65" s="12" customFormat="1" ht="10.199999999999999">
      <c r="B117" s="146"/>
      <c r="D117" s="147" t="s">
        <v>159</v>
      </c>
      <c r="E117" s="148" t="s">
        <v>19</v>
      </c>
      <c r="F117" s="149" t="s">
        <v>109</v>
      </c>
      <c r="H117" s="150">
        <v>0</v>
      </c>
      <c r="I117" s="151"/>
      <c r="L117" s="146"/>
      <c r="M117" s="152"/>
      <c r="T117" s="153"/>
      <c r="AT117" s="148" t="s">
        <v>159</v>
      </c>
      <c r="AU117" s="148" t="s">
        <v>166</v>
      </c>
      <c r="AV117" s="12" t="s">
        <v>84</v>
      </c>
      <c r="AW117" s="12" t="s">
        <v>33</v>
      </c>
      <c r="AX117" s="12" t="s">
        <v>74</v>
      </c>
      <c r="AY117" s="148" t="s">
        <v>148</v>
      </c>
    </row>
    <row r="118" spans="2:65" s="12" customFormat="1" ht="10.199999999999999">
      <c r="B118" s="146"/>
      <c r="D118" s="147" t="s">
        <v>159</v>
      </c>
      <c r="E118" s="148" t="s">
        <v>19</v>
      </c>
      <c r="F118" s="149" t="s">
        <v>305</v>
      </c>
      <c r="H118" s="150">
        <v>1.6919999999999999</v>
      </c>
      <c r="I118" s="151"/>
      <c r="L118" s="146"/>
      <c r="M118" s="152"/>
      <c r="T118" s="153"/>
      <c r="AT118" s="148" t="s">
        <v>159</v>
      </c>
      <c r="AU118" s="148" t="s">
        <v>166</v>
      </c>
      <c r="AV118" s="12" t="s">
        <v>84</v>
      </c>
      <c r="AW118" s="12" t="s">
        <v>33</v>
      </c>
      <c r="AX118" s="12" t="s">
        <v>74</v>
      </c>
      <c r="AY118" s="148" t="s">
        <v>148</v>
      </c>
    </row>
    <row r="119" spans="2:65" s="15" customFormat="1" ht="10.199999999999999">
      <c r="B119" s="167"/>
      <c r="D119" s="147" t="s">
        <v>159</v>
      </c>
      <c r="E119" s="168" t="s">
        <v>333</v>
      </c>
      <c r="F119" s="169" t="s">
        <v>171</v>
      </c>
      <c r="H119" s="170">
        <v>5.6920000000000002</v>
      </c>
      <c r="I119" s="171"/>
      <c r="L119" s="167"/>
      <c r="M119" s="172"/>
      <c r="T119" s="173"/>
      <c r="AT119" s="168" t="s">
        <v>159</v>
      </c>
      <c r="AU119" s="168" t="s">
        <v>166</v>
      </c>
      <c r="AV119" s="15" t="s">
        <v>166</v>
      </c>
      <c r="AW119" s="15" t="s">
        <v>33</v>
      </c>
      <c r="AX119" s="15" t="s">
        <v>82</v>
      </c>
      <c r="AY119" s="168" t="s">
        <v>148</v>
      </c>
    </row>
    <row r="120" spans="2:65" s="11" customFormat="1" ht="20.85" customHeight="1">
      <c r="B120" s="117"/>
      <c r="D120" s="118" t="s">
        <v>73</v>
      </c>
      <c r="E120" s="127" t="s">
        <v>208</v>
      </c>
      <c r="F120" s="127" t="s">
        <v>209</v>
      </c>
      <c r="I120" s="120"/>
      <c r="J120" s="128">
        <f>BK120</f>
        <v>0</v>
      </c>
      <c r="L120" s="117"/>
      <c r="M120" s="122"/>
      <c r="P120" s="123">
        <f>SUM(P121:P123)</f>
        <v>0</v>
      </c>
      <c r="R120" s="123">
        <f>SUM(R121:R123)</f>
        <v>0</v>
      </c>
      <c r="T120" s="124">
        <f>SUM(T121:T123)</f>
        <v>0</v>
      </c>
      <c r="AR120" s="118" t="s">
        <v>82</v>
      </c>
      <c r="AT120" s="125" t="s">
        <v>73</v>
      </c>
      <c r="AU120" s="125" t="s">
        <v>84</v>
      </c>
      <c r="AY120" s="118" t="s">
        <v>148</v>
      </c>
      <c r="BK120" s="126">
        <f>SUM(BK121:BK123)</f>
        <v>0</v>
      </c>
    </row>
    <row r="121" spans="2:65" s="1" customFormat="1" ht="37.799999999999997" customHeight="1">
      <c r="B121" s="33"/>
      <c r="C121" s="129" t="s">
        <v>155</v>
      </c>
      <c r="D121" s="129" t="s">
        <v>150</v>
      </c>
      <c r="E121" s="130" t="s">
        <v>334</v>
      </c>
      <c r="F121" s="131" t="s">
        <v>335</v>
      </c>
      <c r="G121" s="132" t="s">
        <v>153</v>
      </c>
      <c r="H121" s="133">
        <v>4</v>
      </c>
      <c r="I121" s="134"/>
      <c r="J121" s="135">
        <f>ROUND(I121*H121,2)</f>
        <v>0</v>
      </c>
      <c r="K121" s="131" t="s">
        <v>154</v>
      </c>
      <c r="L121" s="33"/>
      <c r="M121" s="136" t="s">
        <v>19</v>
      </c>
      <c r="N121" s="137" t="s">
        <v>45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155</v>
      </c>
      <c r="AT121" s="140" t="s">
        <v>150</v>
      </c>
      <c r="AU121" s="140" t="s">
        <v>166</v>
      </c>
      <c r="AY121" s="18" t="s">
        <v>148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8" t="s">
        <v>82</v>
      </c>
      <c r="BK121" s="141">
        <f>ROUND(I121*H121,2)</f>
        <v>0</v>
      </c>
      <c r="BL121" s="18" t="s">
        <v>155</v>
      </c>
      <c r="BM121" s="140" t="s">
        <v>336</v>
      </c>
    </row>
    <row r="122" spans="2:65" s="1" customFormat="1" ht="10.199999999999999">
      <c r="B122" s="33"/>
      <c r="D122" s="142" t="s">
        <v>157</v>
      </c>
      <c r="F122" s="143" t="s">
        <v>337</v>
      </c>
      <c r="I122" s="144"/>
      <c r="L122" s="33"/>
      <c r="M122" s="145"/>
      <c r="T122" s="54"/>
      <c r="AT122" s="18" t="s">
        <v>157</v>
      </c>
      <c r="AU122" s="18" t="s">
        <v>166</v>
      </c>
    </row>
    <row r="123" spans="2:65" s="12" customFormat="1" ht="10.199999999999999">
      <c r="B123" s="146"/>
      <c r="D123" s="147" t="s">
        <v>159</v>
      </c>
      <c r="E123" s="148" t="s">
        <v>19</v>
      </c>
      <c r="F123" s="149" t="s">
        <v>301</v>
      </c>
      <c r="H123" s="150">
        <v>4</v>
      </c>
      <c r="I123" s="151"/>
      <c r="L123" s="146"/>
      <c r="M123" s="152"/>
      <c r="T123" s="153"/>
      <c r="AT123" s="148" t="s">
        <v>159</v>
      </c>
      <c r="AU123" s="148" t="s">
        <v>166</v>
      </c>
      <c r="AV123" s="12" t="s">
        <v>84</v>
      </c>
      <c r="AW123" s="12" t="s">
        <v>33</v>
      </c>
      <c r="AX123" s="12" t="s">
        <v>82</v>
      </c>
      <c r="AY123" s="148" t="s">
        <v>148</v>
      </c>
    </row>
    <row r="124" spans="2:65" s="11" customFormat="1" ht="20.85" customHeight="1">
      <c r="B124" s="117"/>
      <c r="D124" s="118" t="s">
        <v>73</v>
      </c>
      <c r="E124" s="127" t="s">
        <v>216</v>
      </c>
      <c r="F124" s="127" t="s">
        <v>217</v>
      </c>
      <c r="I124" s="120"/>
      <c r="J124" s="128">
        <f>BK124</f>
        <v>0</v>
      </c>
      <c r="L124" s="117"/>
      <c r="M124" s="122"/>
      <c r="P124" s="123">
        <f>SUM(P125:P127)</f>
        <v>0</v>
      </c>
      <c r="R124" s="123">
        <f>SUM(R125:R127)</f>
        <v>0</v>
      </c>
      <c r="T124" s="124">
        <f>SUM(T125:T127)</f>
        <v>0</v>
      </c>
      <c r="AR124" s="118" t="s">
        <v>82</v>
      </c>
      <c r="AT124" s="125" t="s">
        <v>73</v>
      </c>
      <c r="AU124" s="125" t="s">
        <v>84</v>
      </c>
      <c r="AY124" s="118" t="s">
        <v>148</v>
      </c>
      <c r="BK124" s="126">
        <f>SUM(BK125:BK127)</f>
        <v>0</v>
      </c>
    </row>
    <row r="125" spans="2:65" s="1" customFormat="1" ht="33" customHeight="1">
      <c r="B125" s="33"/>
      <c r="C125" s="129" t="s">
        <v>183</v>
      </c>
      <c r="D125" s="129" t="s">
        <v>150</v>
      </c>
      <c r="E125" s="130" t="s">
        <v>225</v>
      </c>
      <c r="F125" s="131" t="s">
        <v>226</v>
      </c>
      <c r="G125" s="132" t="s">
        <v>221</v>
      </c>
      <c r="H125" s="133">
        <v>20</v>
      </c>
      <c r="I125" s="134"/>
      <c r="J125" s="135">
        <f>ROUND(I125*H125,2)</f>
        <v>0</v>
      </c>
      <c r="K125" s="131" t="s">
        <v>154</v>
      </c>
      <c r="L125" s="33"/>
      <c r="M125" s="136" t="s">
        <v>19</v>
      </c>
      <c r="N125" s="137" t="s">
        <v>45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155</v>
      </c>
      <c r="AT125" s="140" t="s">
        <v>150</v>
      </c>
      <c r="AU125" s="140" t="s">
        <v>166</v>
      </c>
      <c r="AY125" s="18" t="s">
        <v>148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8" t="s">
        <v>82</v>
      </c>
      <c r="BK125" s="141">
        <f>ROUND(I125*H125,2)</f>
        <v>0</v>
      </c>
      <c r="BL125" s="18" t="s">
        <v>155</v>
      </c>
      <c r="BM125" s="140" t="s">
        <v>338</v>
      </c>
    </row>
    <row r="126" spans="2:65" s="1" customFormat="1" ht="10.199999999999999">
      <c r="B126" s="33"/>
      <c r="D126" s="142" t="s">
        <v>157</v>
      </c>
      <c r="F126" s="143" t="s">
        <v>228</v>
      </c>
      <c r="I126" s="144"/>
      <c r="L126" s="33"/>
      <c r="M126" s="145"/>
      <c r="T126" s="54"/>
      <c r="AT126" s="18" t="s">
        <v>157</v>
      </c>
      <c r="AU126" s="18" t="s">
        <v>166</v>
      </c>
    </row>
    <row r="127" spans="2:65" s="12" customFormat="1" ht="10.199999999999999">
      <c r="B127" s="146"/>
      <c r="D127" s="147" t="s">
        <v>159</v>
      </c>
      <c r="E127" s="148" t="s">
        <v>19</v>
      </c>
      <c r="F127" s="149" t="s">
        <v>302</v>
      </c>
      <c r="H127" s="150">
        <v>20</v>
      </c>
      <c r="I127" s="151"/>
      <c r="L127" s="146"/>
      <c r="M127" s="152"/>
      <c r="T127" s="153"/>
      <c r="AT127" s="148" t="s">
        <v>159</v>
      </c>
      <c r="AU127" s="148" t="s">
        <v>166</v>
      </c>
      <c r="AV127" s="12" t="s">
        <v>84</v>
      </c>
      <c r="AW127" s="12" t="s">
        <v>33</v>
      </c>
      <c r="AX127" s="12" t="s">
        <v>82</v>
      </c>
      <c r="AY127" s="148" t="s">
        <v>148</v>
      </c>
    </row>
    <row r="128" spans="2:65" s="11" customFormat="1" ht="22.8" customHeight="1">
      <c r="B128" s="117"/>
      <c r="D128" s="118" t="s">
        <v>73</v>
      </c>
      <c r="E128" s="127" t="s">
        <v>84</v>
      </c>
      <c r="F128" s="127" t="s">
        <v>230</v>
      </c>
      <c r="I128" s="120"/>
      <c r="J128" s="128">
        <f>BK128</f>
        <v>0</v>
      </c>
      <c r="L128" s="117"/>
      <c r="M128" s="122"/>
      <c r="P128" s="123">
        <f>P129+P154</f>
        <v>0</v>
      </c>
      <c r="R128" s="123">
        <f>R129+R154</f>
        <v>2.8251467099999998</v>
      </c>
      <c r="T128" s="124">
        <f>T129+T154</f>
        <v>0</v>
      </c>
      <c r="AR128" s="118" t="s">
        <v>82</v>
      </c>
      <c r="AT128" s="125" t="s">
        <v>73</v>
      </c>
      <c r="AU128" s="125" t="s">
        <v>82</v>
      </c>
      <c r="AY128" s="118" t="s">
        <v>148</v>
      </c>
      <c r="BK128" s="126">
        <f>BK129+BK154</f>
        <v>0</v>
      </c>
    </row>
    <row r="129" spans="2:65" s="11" customFormat="1" ht="20.85" customHeight="1">
      <c r="B129" s="117"/>
      <c r="D129" s="118" t="s">
        <v>73</v>
      </c>
      <c r="E129" s="127" t="s">
        <v>339</v>
      </c>
      <c r="F129" s="127" t="s">
        <v>340</v>
      </c>
      <c r="I129" s="120"/>
      <c r="J129" s="128">
        <f>BK129</f>
        <v>0</v>
      </c>
      <c r="L129" s="117"/>
      <c r="M129" s="122"/>
      <c r="P129" s="123">
        <f>SUM(P130:P153)</f>
        <v>0</v>
      </c>
      <c r="R129" s="123">
        <f>SUM(R130:R153)</f>
        <v>2.77946151</v>
      </c>
      <c r="T129" s="124">
        <f>SUM(T130:T153)</f>
        <v>0</v>
      </c>
      <c r="AR129" s="118" t="s">
        <v>82</v>
      </c>
      <c r="AT129" s="125" t="s">
        <v>73</v>
      </c>
      <c r="AU129" s="125" t="s">
        <v>84</v>
      </c>
      <c r="AY129" s="118" t="s">
        <v>148</v>
      </c>
      <c r="BK129" s="126">
        <f>SUM(BK130:BK153)</f>
        <v>0</v>
      </c>
    </row>
    <row r="130" spans="2:65" s="1" customFormat="1" ht="24.15" customHeight="1">
      <c r="B130" s="33"/>
      <c r="C130" s="129" t="s">
        <v>195</v>
      </c>
      <c r="D130" s="129" t="s">
        <v>150</v>
      </c>
      <c r="E130" s="130" t="s">
        <v>341</v>
      </c>
      <c r="F130" s="131" t="s">
        <v>342</v>
      </c>
      <c r="G130" s="132" t="s">
        <v>153</v>
      </c>
      <c r="H130" s="133">
        <v>0.39900000000000002</v>
      </c>
      <c r="I130" s="134"/>
      <c r="J130" s="135">
        <f>ROUND(I130*H130,2)</f>
        <v>0</v>
      </c>
      <c r="K130" s="131" t="s">
        <v>154</v>
      </c>
      <c r="L130" s="33"/>
      <c r="M130" s="136" t="s">
        <v>19</v>
      </c>
      <c r="N130" s="137" t="s">
        <v>45</v>
      </c>
      <c r="P130" s="138">
        <f>O130*H130</f>
        <v>0</v>
      </c>
      <c r="Q130" s="138">
        <v>2.3010199999999998</v>
      </c>
      <c r="R130" s="138">
        <f>Q130*H130</f>
        <v>0.91810698000000002</v>
      </c>
      <c r="S130" s="138">
        <v>0</v>
      </c>
      <c r="T130" s="139">
        <f>S130*H130</f>
        <v>0</v>
      </c>
      <c r="AR130" s="140" t="s">
        <v>155</v>
      </c>
      <c r="AT130" s="140" t="s">
        <v>150</v>
      </c>
      <c r="AU130" s="140" t="s">
        <v>166</v>
      </c>
      <c r="AY130" s="18" t="s">
        <v>148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8" t="s">
        <v>82</v>
      </c>
      <c r="BK130" s="141">
        <f>ROUND(I130*H130,2)</f>
        <v>0</v>
      </c>
      <c r="BL130" s="18" t="s">
        <v>155</v>
      </c>
      <c r="BM130" s="140" t="s">
        <v>343</v>
      </c>
    </row>
    <row r="131" spans="2:65" s="1" customFormat="1" ht="10.199999999999999">
      <c r="B131" s="33"/>
      <c r="D131" s="142" t="s">
        <v>157</v>
      </c>
      <c r="F131" s="143" t="s">
        <v>344</v>
      </c>
      <c r="I131" s="144"/>
      <c r="L131" s="33"/>
      <c r="M131" s="145"/>
      <c r="T131" s="54"/>
      <c r="AT131" s="18" t="s">
        <v>157</v>
      </c>
      <c r="AU131" s="18" t="s">
        <v>166</v>
      </c>
    </row>
    <row r="132" spans="2:65" s="14" customFormat="1" ht="10.199999999999999">
      <c r="B132" s="161"/>
      <c r="D132" s="147" t="s">
        <v>159</v>
      </c>
      <c r="E132" s="162" t="s">
        <v>19</v>
      </c>
      <c r="F132" s="163" t="s">
        <v>345</v>
      </c>
      <c r="H132" s="162" t="s">
        <v>19</v>
      </c>
      <c r="I132" s="164"/>
      <c r="L132" s="161"/>
      <c r="M132" s="165"/>
      <c r="T132" s="166"/>
      <c r="AT132" s="162" t="s">
        <v>159</v>
      </c>
      <c r="AU132" s="162" t="s">
        <v>166</v>
      </c>
      <c r="AV132" s="14" t="s">
        <v>82</v>
      </c>
      <c r="AW132" s="14" t="s">
        <v>33</v>
      </c>
      <c r="AX132" s="14" t="s">
        <v>74</v>
      </c>
      <c r="AY132" s="162" t="s">
        <v>148</v>
      </c>
    </row>
    <row r="133" spans="2:65" s="12" customFormat="1" ht="10.199999999999999">
      <c r="B133" s="146"/>
      <c r="D133" s="147" t="s">
        <v>159</v>
      </c>
      <c r="E133" s="148" t="s">
        <v>19</v>
      </c>
      <c r="F133" s="149" t="s">
        <v>346</v>
      </c>
      <c r="H133" s="150">
        <v>0.39900000000000002</v>
      </c>
      <c r="I133" s="151"/>
      <c r="L133" s="146"/>
      <c r="M133" s="152"/>
      <c r="T133" s="153"/>
      <c r="AT133" s="148" t="s">
        <v>159</v>
      </c>
      <c r="AU133" s="148" t="s">
        <v>166</v>
      </c>
      <c r="AV133" s="12" t="s">
        <v>84</v>
      </c>
      <c r="AW133" s="12" t="s">
        <v>33</v>
      </c>
      <c r="AX133" s="12" t="s">
        <v>82</v>
      </c>
      <c r="AY133" s="148" t="s">
        <v>148</v>
      </c>
    </row>
    <row r="134" spans="2:65" s="1" customFormat="1" ht="33" customHeight="1">
      <c r="B134" s="33"/>
      <c r="C134" s="129" t="s">
        <v>200</v>
      </c>
      <c r="D134" s="129" t="s">
        <v>150</v>
      </c>
      <c r="E134" s="130" t="s">
        <v>347</v>
      </c>
      <c r="F134" s="131" t="s">
        <v>348</v>
      </c>
      <c r="G134" s="132" t="s">
        <v>153</v>
      </c>
      <c r="H134" s="133">
        <v>0.79800000000000004</v>
      </c>
      <c r="I134" s="134"/>
      <c r="J134" s="135">
        <f>ROUND(I134*H134,2)</f>
        <v>0</v>
      </c>
      <c r="K134" s="131" t="s">
        <v>154</v>
      </c>
      <c r="L134" s="33"/>
      <c r="M134" s="136" t="s">
        <v>19</v>
      </c>
      <c r="N134" s="137" t="s">
        <v>45</v>
      </c>
      <c r="P134" s="138">
        <f>O134*H134</f>
        <v>0</v>
      </c>
      <c r="Q134" s="138">
        <v>2.3010199999999998</v>
      </c>
      <c r="R134" s="138">
        <f>Q134*H134</f>
        <v>1.83621396</v>
      </c>
      <c r="S134" s="138">
        <v>0</v>
      </c>
      <c r="T134" s="139">
        <f>S134*H134</f>
        <v>0</v>
      </c>
      <c r="AR134" s="140" t="s">
        <v>155</v>
      </c>
      <c r="AT134" s="140" t="s">
        <v>150</v>
      </c>
      <c r="AU134" s="140" t="s">
        <v>166</v>
      </c>
      <c r="AY134" s="18" t="s">
        <v>148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8" t="s">
        <v>82</v>
      </c>
      <c r="BK134" s="141">
        <f>ROUND(I134*H134,2)</f>
        <v>0</v>
      </c>
      <c r="BL134" s="18" t="s">
        <v>155</v>
      </c>
      <c r="BM134" s="140" t="s">
        <v>349</v>
      </c>
    </row>
    <row r="135" spans="2:65" s="1" customFormat="1" ht="10.199999999999999">
      <c r="B135" s="33"/>
      <c r="D135" s="142" t="s">
        <v>157</v>
      </c>
      <c r="F135" s="143" t="s">
        <v>350</v>
      </c>
      <c r="I135" s="144"/>
      <c r="L135" s="33"/>
      <c r="M135" s="145"/>
      <c r="T135" s="54"/>
      <c r="AT135" s="18" t="s">
        <v>157</v>
      </c>
      <c r="AU135" s="18" t="s">
        <v>166</v>
      </c>
    </row>
    <row r="136" spans="2:65" s="14" customFormat="1" ht="10.199999999999999">
      <c r="B136" s="161"/>
      <c r="D136" s="147" t="s">
        <v>159</v>
      </c>
      <c r="E136" s="162" t="s">
        <v>19</v>
      </c>
      <c r="F136" s="163" t="s">
        <v>242</v>
      </c>
      <c r="H136" s="162" t="s">
        <v>19</v>
      </c>
      <c r="I136" s="164"/>
      <c r="L136" s="161"/>
      <c r="M136" s="165"/>
      <c r="T136" s="166"/>
      <c r="AT136" s="162" t="s">
        <v>159</v>
      </c>
      <c r="AU136" s="162" t="s">
        <v>166</v>
      </c>
      <c r="AV136" s="14" t="s">
        <v>82</v>
      </c>
      <c r="AW136" s="14" t="s">
        <v>33</v>
      </c>
      <c r="AX136" s="14" t="s">
        <v>74</v>
      </c>
      <c r="AY136" s="162" t="s">
        <v>148</v>
      </c>
    </row>
    <row r="137" spans="2:65" s="12" customFormat="1" ht="10.199999999999999">
      <c r="B137" s="146"/>
      <c r="D137" s="147" t="s">
        <v>159</v>
      </c>
      <c r="E137" s="148" t="s">
        <v>19</v>
      </c>
      <c r="F137" s="149" t="s">
        <v>351</v>
      </c>
      <c r="H137" s="150">
        <v>0.79800000000000004</v>
      </c>
      <c r="I137" s="151"/>
      <c r="L137" s="146"/>
      <c r="M137" s="152"/>
      <c r="T137" s="153"/>
      <c r="AT137" s="148" t="s">
        <v>159</v>
      </c>
      <c r="AU137" s="148" t="s">
        <v>166</v>
      </c>
      <c r="AV137" s="12" t="s">
        <v>84</v>
      </c>
      <c r="AW137" s="12" t="s">
        <v>33</v>
      </c>
      <c r="AX137" s="12" t="s">
        <v>74</v>
      </c>
      <c r="AY137" s="148" t="s">
        <v>148</v>
      </c>
    </row>
    <row r="138" spans="2:65" s="15" customFormat="1" ht="10.199999999999999">
      <c r="B138" s="167"/>
      <c r="D138" s="147" t="s">
        <v>159</v>
      </c>
      <c r="E138" s="168" t="s">
        <v>287</v>
      </c>
      <c r="F138" s="169" t="s">
        <v>171</v>
      </c>
      <c r="H138" s="170">
        <v>0.79800000000000004</v>
      </c>
      <c r="I138" s="171"/>
      <c r="L138" s="167"/>
      <c r="M138" s="172"/>
      <c r="T138" s="173"/>
      <c r="AT138" s="168" t="s">
        <v>159</v>
      </c>
      <c r="AU138" s="168" t="s">
        <v>166</v>
      </c>
      <c r="AV138" s="15" t="s">
        <v>166</v>
      </c>
      <c r="AW138" s="15" t="s">
        <v>33</v>
      </c>
      <c r="AX138" s="15" t="s">
        <v>82</v>
      </c>
      <c r="AY138" s="168" t="s">
        <v>148</v>
      </c>
    </row>
    <row r="139" spans="2:65" s="14" customFormat="1" ht="10.199999999999999">
      <c r="B139" s="161"/>
      <c r="D139" s="147" t="s">
        <v>159</v>
      </c>
      <c r="E139" s="162" t="s">
        <v>19</v>
      </c>
      <c r="F139" s="163" t="s">
        <v>352</v>
      </c>
      <c r="H139" s="162" t="s">
        <v>19</v>
      </c>
      <c r="I139" s="164"/>
      <c r="L139" s="161"/>
      <c r="M139" s="165"/>
      <c r="T139" s="166"/>
      <c r="AT139" s="162" t="s">
        <v>159</v>
      </c>
      <c r="AU139" s="162" t="s">
        <v>166</v>
      </c>
      <c r="AV139" s="14" t="s">
        <v>82</v>
      </c>
      <c r="AW139" s="14" t="s">
        <v>33</v>
      </c>
      <c r="AX139" s="14" t="s">
        <v>74</v>
      </c>
      <c r="AY139" s="162" t="s">
        <v>148</v>
      </c>
    </row>
    <row r="140" spans="2:65" s="1" customFormat="1" ht="16.5" customHeight="1">
      <c r="B140" s="33"/>
      <c r="C140" s="129" t="s">
        <v>210</v>
      </c>
      <c r="D140" s="129" t="s">
        <v>150</v>
      </c>
      <c r="E140" s="130" t="s">
        <v>353</v>
      </c>
      <c r="F140" s="131" t="s">
        <v>354</v>
      </c>
      <c r="G140" s="132" t="s">
        <v>221</v>
      </c>
      <c r="H140" s="133">
        <v>0.96</v>
      </c>
      <c r="I140" s="134"/>
      <c r="J140" s="135">
        <f>ROUND(I140*H140,2)</f>
        <v>0</v>
      </c>
      <c r="K140" s="131" t="s">
        <v>154</v>
      </c>
      <c r="L140" s="33"/>
      <c r="M140" s="136" t="s">
        <v>19</v>
      </c>
      <c r="N140" s="137" t="s">
        <v>45</v>
      </c>
      <c r="P140" s="138">
        <f>O140*H140</f>
        <v>0</v>
      </c>
      <c r="Q140" s="138">
        <v>2.9399999999999999E-3</v>
      </c>
      <c r="R140" s="138">
        <f>Q140*H140</f>
        <v>2.8223999999999996E-3</v>
      </c>
      <c r="S140" s="138">
        <v>0</v>
      </c>
      <c r="T140" s="139">
        <f>S140*H140</f>
        <v>0</v>
      </c>
      <c r="AR140" s="140" t="s">
        <v>155</v>
      </c>
      <c r="AT140" s="140" t="s">
        <v>150</v>
      </c>
      <c r="AU140" s="140" t="s">
        <v>166</v>
      </c>
      <c r="AY140" s="18" t="s">
        <v>148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8" t="s">
        <v>82</v>
      </c>
      <c r="BK140" s="141">
        <f>ROUND(I140*H140,2)</f>
        <v>0</v>
      </c>
      <c r="BL140" s="18" t="s">
        <v>155</v>
      </c>
      <c r="BM140" s="140" t="s">
        <v>355</v>
      </c>
    </row>
    <row r="141" spans="2:65" s="1" customFormat="1" ht="10.199999999999999">
      <c r="B141" s="33"/>
      <c r="D141" s="142" t="s">
        <v>157</v>
      </c>
      <c r="F141" s="143" t="s">
        <v>356</v>
      </c>
      <c r="I141" s="144"/>
      <c r="L141" s="33"/>
      <c r="M141" s="145"/>
      <c r="T141" s="54"/>
      <c r="AT141" s="18" t="s">
        <v>157</v>
      </c>
      <c r="AU141" s="18" t="s">
        <v>166</v>
      </c>
    </row>
    <row r="142" spans="2:65" s="14" customFormat="1" ht="10.199999999999999">
      <c r="B142" s="161"/>
      <c r="D142" s="147" t="s">
        <v>159</v>
      </c>
      <c r="E142" s="162" t="s">
        <v>19</v>
      </c>
      <c r="F142" s="163" t="s">
        <v>357</v>
      </c>
      <c r="H142" s="162" t="s">
        <v>19</v>
      </c>
      <c r="I142" s="164"/>
      <c r="L142" s="161"/>
      <c r="M142" s="165"/>
      <c r="T142" s="166"/>
      <c r="AT142" s="162" t="s">
        <v>159</v>
      </c>
      <c r="AU142" s="162" t="s">
        <v>166</v>
      </c>
      <c r="AV142" s="14" t="s">
        <v>82</v>
      </c>
      <c r="AW142" s="14" t="s">
        <v>33</v>
      </c>
      <c r="AX142" s="14" t="s">
        <v>74</v>
      </c>
      <c r="AY142" s="162" t="s">
        <v>148</v>
      </c>
    </row>
    <row r="143" spans="2:65" s="12" customFormat="1" ht="10.199999999999999">
      <c r="B143" s="146"/>
      <c r="D143" s="147" t="s">
        <v>159</v>
      </c>
      <c r="E143" s="148" t="s">
        <v>19</v>
      </c>
      <c r="F143" s="149" t="s">
        <v>358</v>
      </c>
      <c r="H143" s="150">
        <v>0.96</v>
      </c>
      <c r="I143" s="151"/>
      <c r="L143" s="146"/>
      <c r="M143" s="152"/>
      <c r="T143" s="153"/>
      <c r="AT143" s="148" t="s">
        <v>159</v>
      </c>
      <c r="AU143" s="148" t="s">
        <v>166</v>
      </c>
      <c r="AV143" s="12" t="s">
        <v>84</v>
      </c>
      <c r="AW143" s="12" t="s">
        <v>33</v>
      </c>
      <c r="AX143" s="12" t="s">
        <v>74</v>
      </c>
      <c r="AY143" s="148" t="s">
        <v>148</v>
      </c>
    </row>
    <row r="144" spans="2:65" s="15" customFormat="1" ht="10.199999999999999">
      <c r="B144" s="167"/>
      <c r="D144" s="147" t="s">
        <v>159</v>
      </c>
      <c r="E144" s="168" t="s">
        <v>285</v>
      </c>
      <c r="F144" s="169" t="s">
        <v>171</v>
      </c>
      <c r="H144" s="170">
        <v>0.96</v>
      </c>
      <c r="I144" s="171"/>
      <c r="L144" s="167"/>
      <c r="M144" s="172"/>
      <c r="T144" s="173"/>
      <c r="AT144" s="168" t="s">
        <v>159</v>
      </c>
      <c r="AU144" s="168" t="s">
        <v>166</v>
      </c>
      <c r="AV144" s="15" t="s">
        <v>166</v>
      </c>
      <c r="AW144" s="15" t="s">
        <v>33</v>
      </c>
      <c r="AX144" s="15" t="s">
        <v>82</v>
      </c>
      <c r="AY144" s="168" t="s">
        <v>148</v>
      </c>
    </row>
    <row r="145" spans="2:65" s="14" customFormat="1" ht="10.199999999999999">
      <c r="B145" s="161"/>
      <c r="D145" s="147" t="s">
        <v>159</v>
      </c>
      <c r="E145" s="162" t="s">
        <v>19</v>
      </c>
      <c r="F145" s="163" t="s">
        <v>352</v>
      </c>
      <c r="H145" s="162" t="s">
        <v>19</v>
      </c>
      <c r="I145" s="164"/>
      <c r="L145" s="161"/>
      <c r="M145" s="165"/>
      <c r="T145" s="166"/>
      <c r="AT145" s="162" t="s">
        <v>159</v>
      </c>
      <c r="AU145" s="162" t="s">
        <v>166</v>
      </c>
      <c r="AV145" s="14" t="s">
        <v>82</v>
      </c>
      <c r="AW145" s="14" t="s">
        <v>33</v>
      </c>
      <c r="AX145" s="14" t="s">
        <v>74</v>
      </c>
      <c r="AY145" s="162" t="s">
        <v>148</v>
      </c>
    </row>
    <row r="146" spans="2:65" s="1" customFormat="1" ht="16.5" customHeight="1">
      <c r="B146" s="33"/>
      <c r="C146" s="129" t="s">
        <v>218</v>
      </c>
      <c r="D146" s="129" t="s">
        <v>150</v>
      </c>
      <c r="E146" s="130" t="s">
        <v>359</v>
      </c>
      <c r="F146" s="131" t="s">
        <v>360</v>
      </c>
      <c r="G146" s="132" t="s">
        <v>221</v>
      </c>
      <c r="H146" s="133">
        <v>0.96</v>
      </c>
      <c r="I146" s="134"/>
      <c r="J146" s="135">
        <f>ROUND(I146*H146,2)</f>
        <v>0</v>
      </c>
      <c r="K146" s="131" t="s">
        <v>154</v>
      </c>
      <c r="L146" s="33"/>
      <c r="M146" s="136" t="s">
        <v>19</v>
      </c>
      <c r="N146" s="137" t="s">
        <v>45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155</v>
      </c>
      <c r="AT146" s="140" t="s">
        <v>150</v>
      </c>
      <c r="AU146" s="140" t="s">
        <v>166</v>
      </c>
      <c r="AY146" s="18" t="s">
        <v>148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8" t="s">
        <v>82</v>
      </c>
      <c r="BK146" s="141">
        <f>ROUND(I146*H146,2)</f>
        <v>0</v>
      </c>
      <c r="BL146" s="18" t="s">
        <v>155</v>
      </c>
      <c r="BM146" s="140" t="s">
        <v>361</v>
      </c>
    </row>
    <row r="147" spans="2:65" s="1" customFormat="1" ht="10.199999999999999">
      <c r="B147" s="33"/>
      <c r="D147" s="142" t="s">
        <v>157</v>
      </c>
      <c r="F147" s="143" t="s">
        <v>362</v>
      </c>
      <c r="I147" s="144"/>
      <c r="L147" s="33"/>
      <c r="M147" s="145"/>
      <c r="T147" s="54"/>
      <c r="AT147" s="18" t="s">
        <v>157</v>
      </c>
      <c r="AU147" s="18" t="s">
        <v>166</v>
      </c>
    </row>
    <row r="148" spans="2:65" s="12" customFormat="1" ht="10.199999999999999">
      <c r="B148" s="146"/>
      <c r="D148" s="147" t="s">
        <v>159</v>
      </c>
      <c r="E148" s="148" t="s">
        <v>19</v>
      </c>
      <c r="F148" s="149" t="s">
        <v>285</v>
      </c>
      <c r="H148" s="150">
        <v>0.96</v>
      </c>
      <c r="I148" s="151"/>
      <c r="L148" s="146"/>
      <c r="M148" s="152"/>
      <c r="T148" s="153"/>
      <c r="AT148" s="148" t="s">
        <v>159</v>
      </c>
      <c r="AU148" s="148" t="s">
        <v>166</v>
      </c>
      <c r="AV148" s="12" t="s">
        <v>84</v>
      </c>
      <c r="AW148" s="12" t="s">
        <v>33</v>
      </c>
      <c r="AX148" s="12" t="s">
        <v>82</v>
      </c>
      <c r="AY148" s="148" t="s">
        <v>148</v>
      </c>
    </row>
    <row r="149" spans="2:65" s="1" customFormat="1" ht="24.15" customHeight="1">
      <c r="B149" s="33"/>
      <c r="C149" s="129" t="s">
        <v>224</v>
      </c>
      <c r="D149" s="129" t="s">
        <v>150</v>
      </c>
      <c r="E149" s="130" t="s">
        <v>363</v>
      </c>
      <c r="F149" s="131" t="s">
        <v>364</v>
      </c>
      <c r="G149" s="132" t="s">
        <v>264</v>
      </c>
      <c r="H149" s="133">
        <v>2.1000000000000001E-2</v>
      </c>
      <c r="I149" s="134"/>
      <c r="J149" s="135">
        <f>ROUND(I149*H149,2)</f>
        <v>0</v>
      </c>
      <c r="K149" s="131" t="s">
        <v>154</v>
      </c>
      <c r="L149" s="33"/>
      <c r="M149" s="136" t="s">
        <v>19</v>
      </c>
      <c r="N149" s="137" t="s">
        <v>45</v>
      </c>
      <c r="P149" s="138">
        <f>O149*H149</f>
        <v>0</v>
      </c>
      <c r="Q149" s="138">
        <v>1.06277</v>
      </c>
      <c r="R149" s="138">
        <f>Q149*H149</f>
        <v>2.2318170000000002E-2</v>
      </c>
      <c r="S149" s="138">
        <v>0</v>
      </c>
      <c r="T149" s="139">
        <f>S149*H149</f>
        <v>0</v>
      </c>
      <c r="AR149" s="140" t="s">
        <v>155</v>
      </c>
      <c r="AT149" s="140" t="s">
        <v>150</v>
      </c>
      <c r="AU149" s="140" t="s">
        <v>166</v>
      </c>
      <c r="AY149" s="18" t="s">
        <v>148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8" t="s">
        <v>82</v>
      </c>
      <c r="BK149" s="141">
        <f>ROUND(I149*H149,2)</f>
        <v>0</v>
      </c>
      <c r="BL149" s="18" t="s">
        <v>155</v>
      </c>
      <c r="BM149" s="140" t="s">
        <v>365</v>
      </c>
    </row>
    <row r="150" spans="2:65" s="1" customFormat="1" ht="10.199999999999999">
      <c r="B150" s="33"/>
      <c r="D150" s="142" t="s">
        <v>157</v>
      </c>
      <c r="F150" s="143" t="s">
        <v>366</v>
      </c>
      <c r="I150" s="144"/>
      <c r="L150" s="33"/>
      <c r="M150" s="145"/>
      <c r="T150" s="54"/>
      <c r="AT150" s="18" t="s">
        <v>157</v>
      </c>
      <c r="AU150" s="18" t="s">
        <v>166</v>
      </c>
    </row>
    <row r="151" spans="2:65" s="14" customFormat="1" ht="10.199999999999999">
      <c r="B151" s="161"/>
      <c r="D151" s="147" t="s">
        <v>159</v>
      </c>
      <c r="E151" s="162" t="s">
        <v>19</v>
      </c>
      <c r="F151" s="163" t="s">
        <v>367</v>
      </c>
      <c r="H151" s="162" t="s">
        <v>19</v>
      </c>
      <c r="I151" s="164"/>
      <c r="L151" s="161"/>
      <c r="M151" s="165"/>
      <c r="T151" s="166"/>
      <c r="AT151" s="162" t="s">
        <v>159</v>
      </c>
      <c r="AU151" s="162" t="s">
        <v>166</v>
      </c>
      <c r="AV151" s="14" t="s">
        <v>82</v>
      </c>
      <c r="AW151" s="14" t="s">
        <v>33</v>
      </c>
      <c r="AX151" s="14" t="s">
        <v>74</v>
      </c>
      <c r="AY151" s="162" t="s">
        <v>148</v>
      </c>
    </row>
    <row r="152" spans="2:65" s="12" customFormat="1" ht="10.199999999999999">
      <c r="B152" s="146"/>
      <c r="D152" s="147" t="s">
        <v>159</v>
      </c>
      <c r="E152" s="148" t="s">
        <v>19</v>
      </c>
      <c r="F152" s="149" t="s">
        <v>368</v>
      </c>
      <c r="H152" s="150">
        <v>2.1000000000000001E-2</v>
      </c>
      <c r="I152" s="151"/>
      <c r="L152" s="146"/>
      <c r="M152" s="152"/>
      <c r="T152" s="153"/>
      <c r="AT152" s="148" t="s">
        <v>159</v>
      </c>
      <c r="AU152" s="148" t="s">
        <v>166</v>
      </c>
      <c r="AV152" s="12" t="s">
        <v>84</v>
      </c>
      <c r="AW152" s="12" t="s">
        <v>33</v>
      </c>
      <c r="AX152" s="12" t="s">
        <v>74</v>
      </c>
      <c r="AY152" s="148" t="s">
        <v>148</v>
      </c>
    </row>
    <row r="153" spans="2:65" s="15" customFormat="1" ht="10.199999999999999">
      <c r="B153" s="167"/>
      <c r="D153" s="147" t="s">
        <v>159</v>
      </c>
      <c r="E153" s="168" t="s">
        <v>19</v>
      </c>
      <c r="F153" s="169" t="s">
        <v>171</v>
      </c>
      <c r="H153" s="170">
        <v>2.1000000000000001E-2</v>
      </c>
      <c r="I153" s="171"/>
      <c r="L153" s="167"/>
      <c r="M153" s="172"/>
      <c r="T153" s="173"/>
      <c r="AT153" s="168" t="s">
        <v>159</v>
      </c>
      <c r="AU153" s="168" t="s">
        <v>166</v>
      </c>
      <c r="AV153" s="15" t="s">
        <v>166</v>
      </c>
      <c r="AW153" s="15" t="s">
        <v>33</v>
      </c>
      <c r="AX153" s="15" t="s">
        <v>82</v>
      </c>
      <c r="AY153" s="168" t="s">
        <v>148</v>
      </c>
    </row>
    <row r="154" spans="2:65" s="11" customFormat="1" ht="20.85" customHeight="1">
      <c r="B154" s="117"/>
      <c r="D154" s="118" t="s">
        <v>73</v>
      </c>
      <c r="E154" s="127" t="s">
        <v>236</v>
      </c>
      <c r="F154" s="127" t="s">
        <v>237</v>
      </c>
      <c r="I154" s="120"/>
      <c r="J154" s="128">
        <f>BK154</f>
        <v>0</v>
      </c>
      <c r="L154" s="117"/>
      <c r="M154" s="122"/>
      <c r="P154" s="123">
        <f>SUM(P155:P164)</f>
        <v>0</v>
      </c>
      <c r="R154" s="123">
        <f>SUM(R155:R164)</f>
        <v>4.5685199999999995E-2</v>
      </c>
      <c r="T154" s="124">
        <f>SUM(T155:T164)</f>
        <v>0</v>
      </c>
      <c r="AR154" s="118" t="s">
        <v>82</v>
      </c>
      <c r="AT154" s="125" t="s">
        <v>73</v>
      </c>
      <c r="AU154" s="125" t="s">
        <v>84</v>
      </c>
      <c r="AY154" s="118" t="s">
        <v>148</v>
      </c>
      <c r="BK154" s="126">
        <f>SUM(BK155:BK164)</f>
        <v>0</v>
      </c>
    </row>
    <row r="155" spans="2:65" s="1" customFormat="1" ht="37.799999999999997" customHeight="1">
      <c r="B155" s="33"/>
      <c r="C155" s="129" t="s">
        <v>231</v>
      </c>
      <c r="D155" s="129" t="s">
        <v>150</v>
      </c>
      <c r="E155" s="130" t="s">
        <v>369</v>
      </c>
      <c r="F155" s="131" t="s">
        <v>370</v>
      </c>
      <c r="G155" s="132" t="s">
        <v>153</v>
      </c>
      <c r="H155" s="133">
        <v>1.6919999999999999</v>
      </c>
      <c r="I155" s="134"/>
      <c r="J155" s="135">
        <f>ROUND(I155*H155,2)</f>
        <v>0</v>
      </c>
      <c r="K155" s="131" t="s">
        <v>154</v>
      </c>
      <c r="L155" s="33"/>
      <c r="M155" s="136" t="s">
        <v>19</v>
      </c>
      <c r="N155" s="137" t="s">
        <v>45</v>
      </c>
      <c r="P155" s="138">
        <f>O155*H155</f>
        <v>0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155</v>
      </c>
      <c r="AT155" s="140" t="s">
        <v>150</v>
      </c>
      <c r="AU155" s="140" t="s">
        <v>166</v>
      </c>
      <c r="AY155" s="18" t="s">
        <v>148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8" t="s">
        <v>82</v>
      </c>
      <c r="BK155" s="141">
        <f>ROUND(I155*H155,2)</f>
        <v>0</v>
      </c>
      <c r="BL155" s="18" t="s">
        <v>155</v>
      </c>
      <c r="BM155" s="140" t="s">
        <v>371</v>
      </c>
    </row>
    <row r="156" spans="2:65" s="1" customFormat="1" ht="10.199999999999999">
      <c r="B156" s="33"/>
      <c r="D156" s="142" t="s">
        <v>157</v>
      </c>
      <c r="F156" s="143" t="s">
        <v>372</v>
      </c>
      <c r="I156" s="144"/>
      <c r="L156" s="33"/>
      <c r="M156" s="145"/>
      <c r="T156" s="54"/>
      <c r="AT156" s="18" t="s">
        <v>157</v>
      </c>
      <c r="AU156" s="18" t="s">
        <v>166</v>
      </c>
    </row>
    <row r="157" spans="2:65" s="14" customFormat="1" ht="10.199999999999999">
      <c r="B157" s="161"/>
      <c r="D157" s="147" t="s">
        <v>159</v>
      </c>
      <c r="E157" s="162" t="s">
        <v>19</v>
      </c>
      <c r="F157" s="163" t="s">
        <v>242</v>
      </c>
      <c r="H157" s="162" t="s">
        <v>19</v>
      </c>
      <c r="I157" s="164"/>
      <c r="L157" s="161"/>
      <c r="M157" s="165"/>
      <c r="T157" s="166"/>
      <c r="AT157" s="162" t="s">
        <v>159</v>
      </c>
      <c r="AU157" s="162" t="s">
        <v>166</v>
      </c>
      <c r="AV157" s="14" t="s">
        <v>82</v>
      </c>
      <c r="AW157" s="14" t="s">
        <v>33</v>
      </c>
      <c r="AX157" s="14" t="s">
        <v>74</v>
      </c>
      <c r="AY157" s="162" t="s">
        <v>148</v>
      </c>
    </row>
    <row r="158" spans="2:65" s="12" customFormat="1" ht="10.199999999999999">
      <c r="B158" s="146"/>
      <c r="D158" s="147" t="s">
        <v>159</v>
      </c>
      <c r="E158" s="148" t="s">
        <v>19</v>
      </c>
      <c r="F158" s="149" t="s">
        <v>305</v>
      </c>
      <c r="H158" s="150">
        <v>1.6919999999999999</v>
      </c>
      <c r="I158" s="151"/>
      <c r="L158" s="146"/>
      <c r="M158" s="152"/>
      <c r="T158" s="153"/>
      <c r="AT158" s="148" t="s">
        <v>159</v>
      </c>
      <c r="AU158" s="148" t="s">
        <v>166</v>
      </c>
      <c r="AV158" s="12" t="s">
        <v>84</v>
      </c>
      <c r="AW158" s="12" t="s">
        <v>33</v>
      </c>
      <c r="AX158" s="12" t="s">
        <v>74</v>
      </c>
      <c r="AY158" s="148" t="s">
        <v>148</v>
      </c>
    </row>
    <row r="159" spans="2:65" s="15" customFormat="1" ht="10.199999999999999">
      <c r="B159" s="167"/>
      <c r="D159" s="147" t="s">
        <v>159</v>
      </c>
      <c r="E159" s="168" t="s">
        <v>289</v>
      </c>
      <c r="F159" s="169" t="s">
        <v>171</v>
      </c>
      <c r="H159" s="170">
        <v>1.6919999999999999</v>
      </c>
      <c r="I159" s="171"/>
      <c r="L159" s="167"/>
      <c r="M159" s="172"/>
      <c r="T159" s="173"/>
      <c r="AT159" s="168" t="s">
        <v>159</v>
      </c>
      <c r="AU159" s="168" t="s">
        <v>166</v>
      </c>
      <c r="AV159" s="15" t="s">
        <v>166</v>
      </c>
      <c r="AW159" s="15" t="s">
        <v>33</v>
      </c>
      <c r="AX159" s="15" t="s">
        <v>82</v>
      </c>
      <c r="AY159" s="168" t="s">
        <v>148</v>
      </c>
    </row>
    <row r="160" spans="2:65" s="1" customFormat="1" ht="33" customHeight="1">
      <c r="B160" s="33"/>
      <c r="C160" s="129" t="s">
        <v>162</v>
      </c>
      <c r="D160" s="129" t="s">
        <v>150</v>
      </c>
      <c r="E160" s="130" t="s">
        <v>373</v>
      </c>
      <c r="F160" s="131" t="s">
        <v>374</v>
      </c>
      <c r="G160" s="132" t="s">
        <v>264</v>
      </c>
      <c r="H160" s="133">
        <v>4.3999999999999997E-2</v>
      </c>
      <c r="I160" s="134"/>
      <c r="J160" s="135">
        <f>ROUND(I160*H160,2)</f>
        <v>0</v>
      </c>
      <c r="K160" s="131" t="s">
        <v>154</v>
      </c>
      <c r="L160" s="33"/>
      <c r="M160" s="136" t="s">
        <v>19</v>
      </c>
      <c r="N160" s="137" t="s">
        <v>45</v>
      </c>
      <c r="P160" s="138">
        <f>O160*H160</f>
        <v>0</v>
      </c>
      <c r="Q160" s="138">
        <v>1.0383</v>
      </c>
      <c r="R160" s="138">
        <f>Q160*H160</f>
        <v>4.5685199999999995E-2</v>
      </c>
      <c r="S160" s="138">
        <v>0</v>
      </c>
      <c r="T160" s="139">
        <f>S160*H160</f>
        <v>0</v>
      </c>
      <c r="AR160" s="140" t="s">
        <v>155</v>
      </c>
      <c r="AT160" s="140" t="s">
        <v>150</v>
      </c>
      <c r="AU160" s="140" t="s">
        <v>166</v>
      </c>
      <c r="AY160" s="18" t="s">
        <v>148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8" t="s">
        <v>82</v>
      </c>
      <c r="BK160" s="141">
        <f>ROUND(I160*H160,2)</f>
        <v>0</v>
      </c>
      <c r="BL160" s="18" t="s">
        <v>155</v>
      </c>
      <c r="BM160" s="140" t="s">
        <v>375</v>
      </c>
    </row>
    <row r="161" spans="2:65" s="1" customFormat="1" ht="10.199999999999999">
      <c r="B161" s="33"/>
      <c r="D161" s="142" t="s">
        <v>157</v>
      </c>
      <c r="F161" s="143" t="s">
        <v>376</v>
      </c>
      <c r="I161" s="144"/>
      <c r="L161" s="33"/>
      <c r="M161" s="145"/>
      <c r="T161" s="54"/>
      <c r="AT161" s="18" t="s">
        <v>157</v>
      </c>
      <c r="AU161" s="18" t="s">
        <v>166</v>
      </c>
    </row>
    <row r="162" spans="2:65" s="14" customFormat="1" ht="10.199999999999999">
      <c r="B162" s="161"/>
      <c r="D162" s="147" t="s">
        <v>159</v>
      </c>
      <c r="E162" s="162" t="s">
        <v>19</v>
      </c>
      <c r="F162" s="163" t="s">
        <v>377</v>
      </c>
      <c r="H162" s="162" t="s">
        <v>19</v>
      </c>
      <c r="I162" s="164"/>
      <c r="L162" s="161"/>
      <c r="M162" s="165"/>
      <c r="T162" s="166"/>
      <c r="AT162" s="162" t="s">
        <v>159</v>
      </c>
      <c r="AU162" s="162" t="s">
        <v>166</v>
      </c>
      <c r="AV162" s="14" t="s">
        <v>82</v>
      </c>
      <c r="AW162" s="14" t="s">
        <v>33</v>
      </c>
      <c r="AX162" s="14" t="s">
        <v>74</v>
      </c>
      <c r="AY162" s="162" t="s">
        <v>148</v>
      </c>
    </row>
    <row r="163" spans="2:65" s="12" customFormat="1" ht="10.199999999999999">
      <c r="B163" s="146"/>
      <c r="D163" s="147" t="s">
        <v>159</v>
      </c>
      <c r="E163" s="148" t="s">
        <v>19</v>
      </c>
      <c r="F163" s="149" t="s">
        <v>378</v>
      </c>
      <c r="H163" s="150">
        <v>4.3999999999999997E-2</v>
      </c>
      <c r="I163" s="151"/>
      <c r="L163" s="146"/>
      <c r="M163" s="152"/>
      <c r="T163" s="153"/>
      <c r="AT163" s="148" t="s">
        <v>159</v>
      </c>
      <c r="AU163" s="148" t="s">
        <v>166</v>
      </c>
      <c r="AV163" s="12" t="s">
        <v>84</v>
      </c>
      <c r="AW163" s="12" t="s">
        <v>33</v>
      </c>
      <c r="AX163" s="12" t="s">
        <v>74</v>
      </c>
      <c r="AY163" s="148" t="s">
        <v>148</v>
      </c>
    </row>
    <row r="164" spans="2:65" s="15" customFormat="1" ht="10.199999999999999">
      <c r="B164" s="167"/>
      <c r="D164" s="147" t="s">
        <v>159</v>
      </c>
      <c r="E164" s="168" t="s">
        <v>19</v>
      </c>
      <c r="F164" s="169" t="s">
        <v>171</v>
      </c>
      <c r="H164" s="170">
        <v>4.3999999999999997E-2</v>
      </c>
      <c r="I164" s="171"/>
      <c r="L164" s="167"/>
      <c r="M164" s="172"/>
      <c r="T164" s="173"/>
      <c r="AT164" s="168" t="s">
        <v>159</v>
      </c>
      <c r="AU164" s="168" t="s">
        <v>166</v>
      </c>
      <c r="AV164" s="15" t="s">
        <v>166</v>
      </c>
      <c r="AW164" s="15" t="s">
        <v>33</v>
      </c>
      <c r="AX164" s="15" t="s">
        <v>82</v>
      </c>
      <c r="AY164" s="168" t="s">
        <v>148</v>
      </c>
    </row>
    <row r="165" spans="2:65" s="11" customFormat="1" ht="22.8" customHeight="1">
      <c r="B165" s="117"/>
      <c r="D165" s="118" t="s">
        <v>73</v>
      </c>
      <c r="E165" s="127" t="s">
        <v>260</v>
      </c>
      <c r="F165" s="127" t="s">
        <v>261</v>
      </c>
      <c r="I165" s="120"/>
      <c r="J165" s="128">
        <f>BK165</f>
        <v>0</v>
      </c>
      <c r="L165" s="117"/>
      <c r="M165" s="122"/>
      <c r="P165" s="123">
        <f>SUM(P166:P167)</f>
        <v>0</v>
      </c>
      <c r="R165" s="123">
        <f>SUM(R166:R167)</f>
        <v>0</v>
      </c>
      <c r="T165" s="124">
        <f>SUM(T166:T167)</f>
        <v>0</v>
      </c>
      <c r="AR165" s="118" t="s">
        <v>82</v>
      </c>
      <c r="AT165" s="125" t="s">
        <v>73</v>
      </c>
      <c r="AU165" s="125" t="s">
        <v>82</v>
      </c>
      <c r="AY165" s="118" t="s">
        <v>148</v>
      </c>
      <c r="BK165" s="126">
        <f>SUM(BK166:BK167)</f>
        <v>0</v>
      </c>
    </row>
    <row r="166" spans="2:65" s="1" customFormat="1" ht="55.5" customHeight="1">
      <c r="B166" s="33"/>
      <c r="C166" s="129" t="s">
        <v>181</v>
      </c>
      <c r="D166" s="129" t="s">
        <v>150</v>
      </c>
      <c r="E166" s="130" t="s">
        <v>379</v>
      </c>
      <c r="F166" s="131" t="s">
        <v>380</v>
      </c>
      <c r="G166" s="132" t="s">
        <v>264</v>
      </c>
      <c r="H166" s="133">
        <v>2.8250000000000002</v>
      </c>
      <c r="I166" s="134"/>
      <c r="J166" s="135">
        <f>ROUND(I166*H166,2)</f>
        <v>0</v>
      </c>
      <c r="K166" s="131" t="s">
        <v>154</v>
      </c>
      <c r="L166" s="33"/>
      <c r="M166" s="136" t="s">
        <v>19</v>
      </c>
      <c r="N166" s="137" t="s">
        <v>45</v>
      </c>
      <c r="P166" s="138">
        <f>O166*H166</f>
        <v>0</v>
      </c>
      <c r="Q166" s="138">
        <v>0</v>
      </c>
      <c r="R166" s="138">
        <f>Q166*H166</f>
        <v>0</v>
      </c>
      <c r="S166" s="138">
        <v>0</v>
      </c>
      <c r="T166" s="139">
        <f>S166*H166</f>
        <v>0</v>
      </c>
      <c r="AR166" s="140" t="s">
        <v>155</v>
      </c>
      <c r="AT166" s="140" t="s">
        <v>150</v>
      </c>
      <c r="AU166" s="140" t="s">
        <v>84</v>
      </c>
      <c r="AY166" s="18" t="s">
        <v>148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8" t="s">
        <v>82</v>
      </c>
      <c r="BK166" s="141">
        <f>ROUND(I166*H166,2)</f>
        <v>0</v>
      </c>
      <c r="BL166" s="18" t="s">
        <v>155</v>
      </c>
      <c r="BM166" s="140" t="s">
        <v>381</v>
      </c>
    </row>
    <row r="167" spans="2:65" s="1" customFormat="1" ht="10.199999999999999">
      <c r="B167" s="33"/>
      <c r="D167" s="142" t="s">
        <v>157</v>
      </c>
      <c r="F167" s="143" t="s">
        <v>382</v>
      </c>
      <c r="I167" s="144"/>
      <c r="L167" s="33"/>
      <c r="M167" s="145"/>
      <c r="T167" s="54"/>
      <c r="AT167" s="18" t="s">
        <v>157</v>
      </c>
      <c r="AU167" s="18" t="s">
        <v>84</v>
      </c>
    </row>
    <row r="168" spans="2:65" s="11" customFormat="1" ht="25.95" customHeight="1">
      <c r="B168" s="117"/>
      <c r="D168" s="118" t="s">
        <v>73</v>
      </c>
      <c r="E168" s="119" t="s">
        <v>267</v>
      </c>
      <c r="F168" s="119" t="s">
        <v>268</v>
      </c>
      <c r="I168" s="120"/>
      <c r="J168" s="121">
        <f>BK168</f>
        <v>0</v>
      </c>
      <c r="L168" s="117"/>
      <c r="M168" s="122"/>
      <c r="P168" s="123">
        <f>P169+P233+P244+P269+P280</f>
        <v>0</v>
      </c>
      <c r="R168" s="123">
        <f>R169+R233+R244+R269+R280</f>
        <v>0.24964088000000001</v>
      </c>
      <c r="T168" s="124">
        <f>T169+T233+T244+T269+T280</f>
        <v>0</v>
      </c>
      <c r="AR168" s="118" t="s">
        <v>84</v>
      </c>
      <c r="AT168" s="125" t="s">
        <v>73</v>
      </c>
      <c r="AU168" s="125" t="s">
        <v>74</v>
      </c>
      <c r="AY168" s="118" t="s">
        <v>148</v>
      </c>
      <c r="BK168" s="126">
        <f>BK169+BK233+BK244+BK269+BK280</f>
        <v>0</v>
      </c>
    </row>
    <row r="169" spans="2:65" s="11" customFormat="1" ht="22.8" customHeight="1">
      <c r="B169" s="117"/>
      <c r="D169" s="118" t="s">
        <v>73</v>
      </c>
      <c r="E169" s="127" t="s">
        <v>383</v>
      </c>
      <c r="F169" s="127" t="s">
        <v>384</v>
      </c>
      <c r="I169" s="120"/>
      <c r="J169" s="128">
        <f>BK169</f>
        <v>0</v>
      </c>
      <c r="L169" s="117"/>
      <c r="M169" s="122"/>
      <c r="P169" s="123">
        <f>SUM(P170:P232)</f>
        <v>0</v>
      </c>
      <c r="R169" s="123">
        <f>SUM(R170:R232)</f>
        <v>0.10805558</v>
      </c>
      <c r="T169" s="124">
        <f>SUM(T170:T232)</f>
        <v>0</v>
      </c>
      <c r="AR169" s="118" t="s">
        <v>84</v>
      </c>
      <c r="AT169" s="125" t="s">
        <v>73</v>
      </c>
      <c r="AU169" s="125" t="s">
        <v>82</v>
      </c>
      <c r="AY169" s="118" t="s">
        <v>148</v>
      </c>
      <c r="BK169" s="126">
        <f>SUM(BK170:BK232)</f>
        <v>0</v>
      </c>
    </row>
    <row r="170" spans="2:65" s="1" customFormat="1" ht="37.799999999999997" customHeight="1">
      <c r="B170" s="33"/>
      <c r="C170" s="129" t="s">
        <v>249</v>
      </c>
      <c r="D170" s="129" t="s">
        <v>150</v>
      </c>
      <c r="E170" s="130" t="s">
        <v>385</v>
      </c>
      <c r="F170" s="131" t="s">
        <v>386</v>
      </c>
      <c r="G170" s="132" t="s">
        <v>221</v>
      </c>
      <c r="H170" s="133">
        <v>8.34</v>
      </c>
      <c r="I170" s="134"/>
      <c r="J170" s="135">
        <f>ROUND(I170*H170,2)</f>
        <v>0</v>
      </c>
      <c r="K170" s="131" t="s">
        <v>154</v>
      </c>
      <c r="L170" s="33"/>
      <c r="M170" s="136" t="s">
        <v>19</v>
      </c>
      <c r="N170" s="137" t="s">
        <v>45</v>
      </c>
      <c r="P170" s="138">
        <f>O170*H170</f>
        <v>0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193</v>
      </c>
      <c r="AT170" s="140" t="s">
        <v>150</v>
      </c>
      <c r="AU170" s="140" t="s">
        <v>84</v>
      </c>
      <c r="AY170" s="18" t="s">
        <v>148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8" t="s">
        <v>82</v>
      </c>
      <c r="BK170" s="141">
        <f>ROUND(I170*H170,2)</f>
        <v>0</v>
      </c>
      <c r="BL170" s="18" t="s">
        <v>193</v>
      </c>
      <c r="BM170" s="140" t="s">
        <v>387</v>
      </c>
    </row>
    <row r="171" spans="2:65" s="1" customFormat="1" ht="10.199999999999999">
      <c r="B171" s="33"/>
      <c r="D171" s="142" t="s">
        <v>157</v>
      </c>
      <c r="F171" s="143" t="s">
        <v>388</v>
      </c>
      <c r="I171" s="144"/>
      <c r="L171" s="33"/>
      <c r="M171" s="145"/>
      <c r="T171" s="54"/>
      <c r="AT171" s="18" t="s">
        <v>157</v>
      </c>
      <c r="AU171" s="18" t="s">
        <v>84</v>
      </c>
    </row>
    <row r="172" spans="2:65" s="14" customFormat="1" ht="10.199999999999999">
      <c r="B172" s="161"/>
      <c r="D172" s="147" t="s">
        <v>159</v>
      </c>
      <c r="E172" s="162" t="s">
        <v>19</v>
      </c>
      <c r="F172" s="163" t="s">
        <v>389</v>
      </c>
      <c r="H172" s="162" t="s">
        <v>19</v>
      </c>
      <c r="I172" s="164"/>
      <c r="L172" s="161"/>
      <c r="M172" s="165"/>
      <c r="T172" s="166"/>
      <c r="AT172" s="162" t="s">
        <v>159</v>
      </c>
      <c r="AU172" s="162" t="s">
        <v>84</v>
      </c>
      <c r="AV172" s="14" t="s">
        <v>82</v>
      </c>
      <c r="AW172" s="14" t="s">
        <v>4</v>
      </c>
      <c r="AX172" s="14" t="s">
        <v>74</v>
      </c>
      <c r="AY172" s="162" t="s">
        <v>148</v>
      </c>
    </row>
    <row r="173" spans="2:65" s="12" customFormat="1" ht="10.199999999999999">
      <c r="B173" s="146"/>
      <c r="D173" s="147" t="s">
        <v>159</v>
      </c>
      <c r="E173" s="148" t="s">
        <v>295</v>
      </c>
      <c r="F173" s="149" t="s">
        <v>390</v>
      </c>
      <c r="H173" s="150">
        <v>9.56</v>
      </c>
      <c r="I173" s="151"/>
      <c r="L173" s="146"/>
      <c r="M173" s="152"/>
      <c r="T173" s="153"/>
      <c r="AT173" s="148" t="s">
        <v>159</v>
      </c>
      <c r="AU173" s="148" t="s">
        <v>84</v>
      </c>
      <c r="AV173" s="12" t="s">
        <v>84</v>
      </c>
      <c r="AW173" s="12" t="s">
        <v>33</v>
      </c>
      <c r="AX173" s="12" t="s">
        <v>74</v>
      </c>
      <c r="AY173" s="148" t="s">
        <v>148</v>
      </c>
    </row>
    <row r="174" spans="2:65" s="13" customFormat="1" ht="10.199999999999999">
      <c r="B174" s="154"/>
      <c r="D174" s="147" t="s">
        <v>159</v>
      </c>
      <c r="E174" s="155" t="s">
        <v>19</v>
      </c>
      <c r="F174" s="156" t="s">
        <v>161</v>
      </c>
      <c r="H174" s="157">
        <v>9.56</v>
      </c>
      <c r="I174" s="158"/>
      <c r="L174" s="154"/>
      <c r="M174" s="159"/>
      <c r="T174" s="160"/>
      <c r="AT174" s="155" t="s">
        <v>159</v>
      </c>
      <c r="AU174" s="155" t="s">
        <v>84</v>
      </c>
      <c r="AV174" s="13" t="s">
        <v>155</v>
      </c>
      <c r="AW174" s="13" t="s">
        <v>4</v>
      </c>
      <c r="AX174" s="13" t="s">
        <v>74</v>
      </c>
      <c r="AY174" s="155" t="s">
        <v>148</v>
      </c>
    </row>
    <row r="175" spans="2:65" s="14" customFormat="1" ht="10.199999999999999">
      <c r="B175" s="161"/>
      <c r="D175" s="147" t="s">
        <v>159</v>
      </c>
      <c r="E175" s="162" t="s">
        <v>19</v>
      </c>
      <c r="F175" s="163" t="s">
        <v>391</v>
      </c>
      <c r="H175" s="162" t="s">
        <v>19</v>
      </c>
      <c r="I175" s="164"/>
      <c r="L175" s="161"/>
      <c r="M175" s="165"/>
      <c r="T175" s="166"/>
      <c r="AT175" s="162" t="s">
        <v>159</v>
      </c>
      <c r="AU175" s="162" t="s">
        <v>84</v>
      </c>
      <c r="AV175" s="14" t="s">
        <v>82</v>
      </c>
      <c r="AW175" s="14" t="s">
        <v>33</v>
      </c>
      <c r="AX175" s="14" t="s">
        <v>74</v>
      </c>
      <c r="AY175" s="162" t="s">
        <v>148</v>
      </c>
    </row>
    <row r="176" spans="2:65" s="12" customFormat="1" ht="10.199999999999999">
      <c r="B176" s="146"/>
      <c r="D176" s="147" t="s">
        <v>159</v>
      </c>
      <c r="E176" s="148" t="s">
        <v>19</v>
      </c>
      <c r="F176" s="149" t="s">
        <v>392</v>
      </c>
      <c r="H176" s="150">
        <v>5.4720000000000004</v>
      </c>
      <c r="I176" s="151"/>
      <c r="L176" s="146"/>
      <c r="M176" s="152"/>
      <c r="T176" s="153"/>
      <c r="AT176" s="148" t="s">
        <v>159</v>
      </c>
      <c r="AU176" s="148" t="s">
        <v>84</v>
      </c>
      <c r="AV176" s="12" t="s">
        <v>84</v>
      </c>
      <c r="AW176" s="12" t="s">
        <v>33</v>
      </c>
      <c r="AX176" s="12" t="s">
        <v>74</v>
      </c>
      <c r="AY176" s="148" t="s">
        <v>148</v>
      </c>
    </row>
    <row r="177" spans="2:65" s="15" customFormat="1" ht="10.199999999999999">
      <c r="B177" s="167"/>
      <c r="D177" s="147" t="s">
        <v>159</v>
      </c>
      <c r="E177" s="168" t="s">
        <v>293</v>
      </c>
      <c r="F177" s="169" t="s">
        <v>171</v>
      </c>
      <c r="H177" s="170">
        <v>5.4720000000000004</v>
      </c>
      <c r="I177" s="171"/>
      <c r="L177" s="167"/>
      <c r="M177" s="172"/>
      <c r="T177" s="173"/>
      <c r="AT177" s="168" t="s">
        <v>159</v>
      </c>
      <c r="AU177" s="168" t="s">
        <v>84</v>
      </c>
      <c r="AV177" s="15" t="s">
        <v>166</v>
      </c>
      <c r="AW177" s="15" t="s">
        <v>33</v>
      </c>
      <c r="AX177" s="15" t="s">
        <v>74</v>
      </c>
      <c r="AY177" s="168" t="s">
        <v>148</v>
      </c>
    </row>
    <row r="178" spans="2:65" s="14" customFormat="1" ht="10.199999999999999">
      <c r="B178" s="161"/>
      <c r="D178" s="147" t="s">
        <v>159</v>
      </c>
      <c r="E178" s="162" t="s">
        <v>19</v>
      </c>
      <c r="F178" s="163" t="s">
        <v>393</v>
      </c>
      <c r="H178" s="162" t="s">
        <v>19</v>
      </c>
      <c r="I178" s="164"/>
      <c r="L178" s="161"/>
      <c r="M178" s="165"/>
      <c r="T178" s="166"/>
      <c r="AT178" s="162" t="s">
        <v>159</v>
      </c>
      <c r="AU178" s="162" t="s">
        <v>84</v>
      </c>
      <c r="AV178" s="14" t="s">
        <v>82</v>
      </c>
      <c r="AW178" s="14" t="s">
        <v>33</v>
      </c>
      <c r="AX178" s="14" t="s">
        <v>74</v>
      </c>
      <c r="AY178" s="162" t="s">
        <v>148</v>
      </c>
    </row>
    <row r="179" spans="2:65" s="12" customFormat="1" ht="10.199999999999999">
      <c r="B179" s="146"/>
      <c r="D179" s="147" t="s">
        <v>159</v>
      </c>
      <c r="E179" s="148" t="s">
        <v>394</v>
      </c>
      <c r="F179" s="149" t="s">
        <v>395</v>
      </c>
      <c r="H179" s="150">
        <v>2.8679999999999999</v>
      </c>
      <c r="I179" s="151"/>
      <c r="L179" s="146"/>
      <c r="M179" s="152"/>
      <c r="T179" s="153"/>
      <c r="AT179" s="148" t="s">
        <v>159</v>
      </c>
      <c r="AU179" s="148" t="s">
        <v>84</v>
      </c>
      <c r="AV179" s="12" t="s">
        <v>84</v>
      </c>
      <c r="AW179" s="12" t="s">
        <v>33</v>
      </c>
      <c r="AX179" s="12" t="s">
        <v>74</v>
      </c>
      <c r="AY179" s="148" t="s">
        <v>148</v>
      </c>
    </row>
    <row r="180" spans="2:65" s="15" customFormat="1" ht="10.199999999999999">
      <c r="B180" s="167"/>
      <c r="D180" s="147" t="s">
        <v>159</v>
      </c>
      <c r="E180" s="168" t="s">
        <v>291</v>
      </c>
      <c r="F180" s="169" t="s">
        <v>171</v>
      </c>
      <c r="H180" s="170">
        <v>2.8679999999999999</v>
      </c>
      <c r="I180" s="171"/>
      <c r="L180" s="167"/>
      <c r="M180" s="172"/>
      <c r="T180" s="173"/>
      <c r="AT180" s="168" t="s">
        <v>159</v>
      </c>
      <c r="AU180" s="168" t="s">
        <v>84</v>
      </c>
      <c r="AV180" s="15" t="s">
        <v>166</v>
      </c>
      <c r="AW180" s="15" t="s">
        <v>33</v>
      </c>
      <c r="AX180" s="15" t="s">
        <v>74</v>
      </c>
      <c r="AY180" s="168" t="s">
        <v>148</v>
      </c>
    </row>
    <row r="181" spans="2:65" s="13" customFormat="1" ht="10.199999999999999">
      <c r="B181" s="154"/>
      <c r="D181" s="147" t="s">
        <v>159</v>
      </c>
      <c r="E181" s="155" t="s">
        <v>19</v>
      </c>
      <c r="F181" s="156" t="s">
        <v>161</v>
      </c>
      <c r="H181" s="157">
        <v>8.34</v>
      </c>
      <c r="I181" s="158"/>
      <c r="L181" s="154"/>
      <c r="M181" s="159"/>
      <c r="T181" s="160"/>
      <c r="AT181" s="155" t="s">
        <v>159</v>
      </c>
      <c r="AU181" s="155" t="s">
        <v>84</v>
      </c>
      <c r="AV181" s="13" t="s">
        <v>155</v>
      </c>
      <c r="AW181" s="13" t="s">
        <v>33</v>
      </c>
      <c r="AX181" s="13" t="s">
        <v>82</v>
      </c>
      <c r="AY181" s="155" t="s">
        <v>148</v>
      </c>
    </row>
    <row r="182" spans="2:65" s="14" customFormat="1" ht="10.199999999999999">
      <c r="B182" s="161"/>
      <c r="D182" s="147" t="s">
        <v>159</v>
      </c>
      <c r="E182" s="162" t="s">
        <v>19</v>
      </c>
      <c r="F182" s="163" t="s">
        <v>396</v>
      </c>
      <c r="H182" s="162" t="s">
        <v>19</v>
      </c>
      <c r="I182" s="164"/>
      <c r="L182" s="161"/>
      <c r="M182" s="165"/>
      <c r="T182" s="166"/>
      <c r="AT182" s="162" t="s">
        <v>159</v>
      </c>
      <c r="AU182" s="162" t="s">
        <v>84</v>
      </c>
      <c r="AV182" s="14" t="s">
        <v>82</v>
      </c>
      <c r="AW182" s="14" t="s">
        <v>33</v>
      </c>
      <c r="AX182" s="14" t="s">
        <v>74</v>
      </c>
      <c r="AY182" s="162" t="s">
        <v>148</v>
      </c>
    </row>
    <row r="183" spans="2:65" s="1" customFormat="1" ht="24.15" customHeight="1">
      <c r="B183" s="33"/>
      <c r="C183" s="175" t="s">
        <v>8</v>
      </c>
      <c r="D183" s="175" t="s">
        <v>275</v>
      </c>
      <c r="E183" s="176" t="s">
        <v>397</v>
      </c>
      <c r="F183" s="177" t="s">
        <v>398</v>
      </c>
      <c r="G183" s="178" t="s">
        <v>399</v>
      </c>
      <c r="H183" s="179">
        <v>0.3</v>
      </c>
      <c r="I183" s="180"/>
      <c r="J183" s="181">
        <f>ROUND(I183*H183,2)</f>
        <v>0</v>
      </c>
      <c r="K183" s="177" t="s">
        <v>19</v>
      </c>
      <c r="L183" s="182"/>
      <c r="M183" s="183" t="s">
        <v>19</v>
      </c>
      <c r="N183" s="184" t="s">
        <v>45</v>
      </c>
      <c r="P183" s="138">
        <f>O183*H183</f>
        <v>0</v>
      </c>
      <c r="Q183" s="138">
        <v>1E-3</v>
      </c>
      <c r="R183" s="138">
        <f>Q183*H183</f>
        <v>2.9999999999999997E-4</v>
      </c>
      <c r="S183" s="138">
        <v>0</v>
      </c>
      <c r="T183" s="139">
        <f>S183*H183</f>
        <v>0</v>
      </c>
      <c r="AR183" s="140" t="s">
        <v>278</v>
      </c>
      <c r="AT183" s="140" t="s">
        <v>275</v>
      </c>
      <c r="AU183" s="140" t="s">
        <v>84</v>
      </c>
      <c r="AY183" s="18" t="s">
        <v>148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8" t="s">
        <v>82</v>
      </c>
      <c r="BK183" s="141">
        <f>ROUND(I183*H183,2)</f>
        <v>0</v>
      </c>
      <c r="BL183" s="18" t="s">
        <v>193</v>
      </c>
      <c r="BM183" s="140" t="s">
        <v>400</v>
      </c>
    </row>
    <row r="184" spans="2:65" s="12" customFormat="1" ht="10.199999999999999">
      <c r="B184" s="146"/>
      <c r="D184" s="147" t="s">
        <v>159</v>
      </c>
      <c r="F184" s="149" t="s">
        <v>401</v>
      </c>
      <c r="H184" s="150">
        <v>0.3</v>
      </c>
      <c r="I184" s="151"/>
      <c r="L184" s="146"/>
      <c r="M184" s="152"/>
      <c r="T184" s="153"/>
      <c r="AT184" s="148" t="s">
        <v>159</v>
      </c>
      <c r="AU184" s="148" t="s">
        <v>84</v>
      </c>
      <c r="AV184" s="12" t="s">
        <v>84</v>
      </c>
      <c r="AW184" s="12" t="s">
        <v>4</v>
      </c>
      <c r="AX184" s="12" t="s">
        <v>82</v>
      </c>
      <c r="AY184" s="148" t="s">
        <v>148</v>
      </c>
    </row>
    <row r="185" spans="2:65" s="1" customFormat="1" ht="24.15" customHeight="1">
      <c r="B185" s="33"/>
      <c r="C185" s="129" t="s">
        <v>193</v>
      </c>
      <c r="D185" s="129" t="s">
        <v>150</v>
      </c>
      <c r="E185" s="130" t="s">
        <v>402</v>
      </c>
      <c r="F185" s="131" t="s">
        <v>403</v>
      </c>
      <c r="G185" s="132" t="s">
        <v>221</v>
      </c>
      <c r="H185" s="133">
        <v>5.4720000000000004</v>
      </c>
      <c r="I185" s="134"/>
      <c r="J185" s="135">
        <f>ROUND(I185*H185,2)</f>
        <v>0</v>
      </c>
      <c r="K185" s="131" t="s">
        <v>154</v>
      </c>
      <c r="L185" s="33"/>
      <c r="M185" s="136" t="s">
        <v>19</v>
      </c>
      <c r="N185" s="137" t="s">
        <v>45</v>
      </c>
      <c r="P185" s="138">
        <f>O185*H185</f>
        <v>0</v>
      </c>
      <c r="Q185" s="138">
        <v>4.0000000000000002E-4</v>
      </c>
      <c r="R185" s="138">
        <f>Q185*H185</f>
        <v>2.1888000000000003E-3</v>
      </c>
      <c r="S185" s="138">
        <v>0</v>
      </c>
      <c r="T185" s="139">
        <f>S185*H185</f>
        <v>0</v>
      </c>
      <c r="AR185" s="140" t="s">
        <v>193</v>
      </c>
      <c r="AT185" s="140" t="s">
        <v>150</v>
      </c>
      <c r="AU185" s="140" t="s">
        <v>84</v>
      </c>
      <c r="AY185" s="18" t="s">
        <v>148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8" t="s">
        <v>82</v>
      </c>
      <c r="BK185" s="141">
        <f>ROUND(I185*H185,2)</f>
        <v>0</v>
      </c>
      <c r="BL185" s="18" t="s">
        <v>193</v>
      </c>
      <c r="BM185" s="140" t="s">
        <v>404</v>
      </c>
    </row>
    <row r="186" spans="2:65" s="1" customFormat="1" ht="10.199999999999999">
      <c r="B186" s="33"/>
      <c r="D186" s="142" t="s">
        <v>157</v>
      </c>
      <c r="F186" s="143" t="s">
        <v>405</v>
      </c>
      <c r="I186" s="144"/>
      <c r="L186" s="33"/>
      <c r="M186" s="145"/>
      <c r="T186" s="54"/>
      <c r="AT186" s="18" t="s">
        <v>157</v>
      </c>
      <c r="AU186" s="18" t="s">
        <v>84</v>
      </c>
    </row>
    <row r="187" spans="2:65" s="14" customFormat="1" ht="10.199999999999999">
      <c r="B187" s="161"/>
      <c r="D187" s="147" t="s">
        <v>159</v>
      </c>
      <c r="E187" s="162" t="s">
        <v>19</v>
      </c>
      <c r="F187" s="163" t="s">
        <v>406</v>
      </c>
      <c r="H187" s="162" t="s">
        <v>19</v>
      </c>
      <c r="I187" s="164"/>
      <c r="L187" s="161"/>
      <c r="M187" s="165"/>
      <c r="T187" s="166"/>
      <c r="AT187" s="162" t="s">
        <v>159</v>
      </c>
      <c r="AU187" s="162" t="s">
        <v>84</v>
      </c>
      <c r="AV187" s="14" t="s">
        <v>82</v>
      </c>
      <c r="AW187" s="14" t="s">
        <v>33</v>
      </c>
      <c r="AX187" s="14" t="s">
        <v>74</v>
      </c>
      <c r="AY187" s="162" t="s">
        <v>148</v>
      </c>
    </row>
    <row r="188" spans="2:65" s="12" customFormat="1" ht="10.199999999999999">
      <c r="B188" s="146"/>
      <c r="D188" s="147" t="s">
        <v>159</v>
      </c>
      <c r="E188" s="148" t="s">
        <v>19</v>
      </c>
      <c r="F188" s="149" t="s">
        <v>293</v>
      </c>
      <c r="H188" s="150">
        <v>5.4720000000000004</v>
      </c>
      <c r="I188" s="151"/>
      <c r="L188" s="146"/>
      <c r="M188" s="152"/>
      <c r="T188" s="153"/>
      <c r="AT188" s="148" t="s">
        <v>159</v>
      </c>
      <c r="AU188" s="148" t="s">
        <v>84</v>
      </c>
      <c r="AV188" s="12" t="s">
        <v>84</v>
      </c>
      <c r="AW188" s="12" t="s">
        <v>33</v>
      </c>
      <c r="AX188" s="12" t="s">
        <v>74</v>
      </c>
      <c r="AY188" s="148" t="s">
        <v>148</v>
      </c>
    </row>
    <row r="189" spans="2:65" s="15" customFormat="1" ht="10.199999999999999">
      <c r="B189" s="167"/>
      <c r="D189" s="147" t="s">
        <v>159</v>
      </c>
      <c r="E189" s="168" t="s">
        <v>19</v>
      </c>
      <c r="F189" s="169" t="s">
        <v>171</v>
      </c>
      <c r="H189" s="170">
        <v>5.4720000000000004</v>
      </c>
      <c r="I189" s="171"/>
      <c r="L189" s="167"/>
      <c r="M189" s="172"/>
      <c r="T189" s="173"/>
      <c r="AT189" s="168" t="s">
        <v>159</v>
      </c>
      <c r="AU189" s="168" t="s">
        <v>84</v>
      </c>
      <c r="AV189" s="15" t="s">
        <v>166</v>
      </c>
      <c r="AW189" s="15" t="s">
        <v>33</v>
      </c>
      <c r="AX189" s="15" t="s">
        <v>74</v>
      </c>
      <c r="AY189" s="168" t="s">
        <v>148</v>
      </c>
    </row>
    <row r="190" spans="2:65" s="13" customFormat="1" ht="10.199999999999999">
      <c r="B190" s="154"/>
      <c r="D190" s="147" t="s">
        <v>159</v>
      </c>
      <c r="E190" s="155" t="s">
        <v>19</v>
      </c>
      <c r="F190" s="156" t="s">
        <v>161</v>
      </c>
      <c r="H190" s="157">
        <v>5.4720000000000004</v>
      </c>
      <c r="I190" s="158"/>
      <c r="L190" s="154"/>
      <c r="M190" s="159"/>
      <c r="T190" s="160"/>
      <c r="AT190" s="155" t="s">
        <v>159</v>
      </c>
      <c r="AU190" s="155" t="s">
        <v>84</v>
      </c>
      <c r="AV190" s="13" t="s">
        <v>155</v>
      </c>
      <c r="AW190" s="13" t="s">
        <v>33</v>
      </c>
      <c r="AX190" s="13" t="s">
        <v>82</v>
      </c>
      <c r="AY190" s="155" t="s">
        <v>148</v>
      </c>
    </row>
    <row r="191" spans="2:65" s="1" customFormat="1" ht="24.15" customHeight="1">
      <c r="B191" s="33"/>
      <c r="C191" s="129" t="s">
        <v>208</v>
      </c>
      <c r="D191" s="129" t="s">
        <v>150</v>
      </c>
      <c r="E191" s="130" t="s">
        <v>407</v>
      </c>
      <c r="F191" s="131" t="s">
        <v>408</v>
      </c>
      <c r="G191" s="132" t="s">
        <v>221</v>
      </c>
      <c r="H191" s="133">
        <v>2.8679999999999999</v>
      </c>
      <c r="I191" s="134"/>
      <c r="J191" s="135">
        <f>ROUND(I191*H191,2)</f>
        <v>0</v>
      </c>
      <c r="K191" s="131" t="s">
        <v>154</v>
      </c>
      <c r="L191" s="33"/>
      <c r="M191" s="136" t="s">
        <v>19</v>
      </c>
      <c r="N191" s="137" t="s">
        <v>45</v>
      </c>
      <c r="P191" s="138">
        <f>O191*H191</f>
        <v>0</v>
      </c>
      <c r="Q191" s="138">
        <v>4.0000000000000002E-4</v>
      </c>
      <c r="R191" s="138">
        <f>Q191*H191</f>
        <v>1.1471999999999999E-3</v>
      </c>
      <c r="S191" s="138">
        <v>0</v>
      </c>
      <c r="T191" s="139">
        <f>S191*H191</f>
        <v>0</v>
      </c>
      <c r="AR191" s="140" t="s">
        <v>193</v>
      </c>
      <c r="AT191" s="140" t="s">
        <v>150</v>
      </c>
      <c r="AU191" s="140" t="s">
        <v>84</v>
      </c>
      <c r="AY191" s="18" t="s">
        <v>148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8" t="s">
        <v>82</v>
      </c>
      <c r="BK191" s="141">
        <f>ROUND(I191*H191,2)</f>
        <v>0</v>
      </c>
      <c r="BL191" s="18" t="s">
        <v>193</v>
      </c>
      <c r="BM191" s="140" t="s">
        <v>409</v>
      </c>
    </row>
    <row r="192" spans="2:65" s="1" customFormat="1" ht="10.199999999999999">
      <c r="B192" s="33"/>
      <c r="D192" s="142" t="s">
        <v>157</v>
      </c>
      <c r="F192" s="143" t="s">
        <v>410</v>
      </c>
      <c r="I192" s="144"/>
      <c r="L192" s="33"/>
      <c r="M192" s="145"/>
      <c r="T192" s="54"/>
      <c r="AT192" s="18" t="s">
        <v>157</v>
      </c>
      <c r="AU192" s="18" t="s">
        <v>84</v>
      </c>
    </row>
    <row r="193" spans="2:65" s="14" customFormat="1" ht="10.199999999999999">
      <c r="B193" s="161"/>
      <c r="D193" s="147" t="s">
        <v>159</v>
      </c>
      <c r="E193" s="162" t="s">
        <v>19</v>
      </c>
      <c r="F193" s="163" t="s">
        <v>406</v>
      </c>
      <c r="H193" s="162" t="s">
        <v>19</v>
      </c>
      <c r="I193" s="164"/>
      <c r="L193" s="161"/>
      <c r="M193" s="165"/>
      <c r="T193" s="166"/>
      <c r="AT193" s="162" t="s">
        <v>159</v>
      </c>
      <c r="AU193" s="162" t="s">
        <v>84</v>
      </c>
      <c r="AV193" s="14" t="s">
        <v>82</v>
      </c>
      <c r="AW193" s="14" t="s">
        <v>33</v>
      </c>
      <c r="AX193" s="14" t="s">
        <v>74</v>
      </c>
      <c r="AY193" s="162" t="s">
        <v>148</v>
      </c>
    </row>
    <row r="194" spans="2:65" s="12" customFormat="1" ht="10.199999999999999">
      <c r="B194" s="146"/>
      <c r="D194" s="147" t="s">
        <v>159</v>
      </c>
      <c r="E194" s="148" t="s">
        <v>19</v>
      </c>
      <c r="F194" s="149" t="s">
        <v>291</v>
      </c>
      <c r="H194" s="150">
        <v>2.8679999999999999</v>
      </c>
      <c r="I194" s="151"/>
      <c r="L194" s="146"/>
      <c r="M194" s="152"/>
      <c r="T194" s="153"/>
      <c r="AT194" s="148" t="s">
        <v>159</v>
      </c>
      <c r="AU194" s="148" t="s">
        <v>84</v>
      </c>
      <c r="AV194" s="12" t="s">
        <v>84</v>
      </c>
      <c r="AW194" s="12" t="s">
        <v>33</v>
      </c>
      <c r="AX194" s="12" t="s">
        <v>74</v>
      </c>
      <c r="AY194" s="148" t="s">
        <v>148</v>
      </c>
    </row>
    <row r="195" spans="2:65" s="15" customFormat="1" ht="10.199999999999999">
      <c r="B195" s="167"/>
      <c r="D195" s="147" t="s">
        <v>159</v>
      </c>
      <c r="E195" s="168" t="s">
        <v>19</v>
      </c>
      <c r="F195" s="169" t="s">
        <v>171</v>
      </c>
      <c r="H195" s="170">
        <v>2.8679999999999999</v>
      </c>
      <c r="I195" s="171"/>
      <c r="L195" s="167"/>
      <c r="M195" s="172"/>
      <c r="T195" s="173"/>
      <c r="AT195" s="168" t="s">
        <v>159</v>
      </c>
      <c r="AU195" s="168" t="s">
        <v>84</v>
      </c>
      <c r="AV195" s="15" t="s">
        <v>166</v>
      </c>
      <c r="AW195" s="15" t="s">
        <v>33</v>
      </c>
      <c r="AX195" s="15" t="s">
        <v>74</v>
      </c>
      <c r="AY195" s="168" t="s">
        <v>148</v>
      </c>
    </row>
    <row r="196" spans="2:65" s="13" customFormat="1" ht="10.199999999999999">
      <c r="B196" s="154"/>
      <c r="D196" s="147" t="s">
        <v>159</v>
      </c>
      <c r="E196" s="155" t="s">
        <v>19</v>
      </c>
      <c r="F196" s="156" t="s">
        <v>161</v>
      </c>
      <c r="H196" s="157">
        <v>2.8679999999999999</v>
      </c>
      <c r="I196" s="158"/>
      <c r="L196" s="154"/>
      <c r="M196" s="159"/>
      <c r="T196" s="160"/>
      <c r="AT196" s="155" t="s">
        <v>159</v>
      </c>
      <c r="AU196" s="155" t="s">
        <v>84</v>
      </c>
      <c r="AV196" s="13" t="s">
        <v>155</v>
      </c>
      <c r="AW196" s="13" t="s">
        <v>33</v>
      </c>
      <c r="AX196" s="13" t="s">
        <v>82</v>
      </c>
      <c r="AY196" s="155" t="s">
        <v>148</v>
      </c>
    </row>
    <row r="197" spans="2:65" s="1" customFormat="1" ht="24.15" customHeight="1">
      <c r="B197" s="33"/>
      <c r="C197" s="175" t="s">
        <v>216</v>
      </c>
      <c r="D197" s="175" t="s">
        <v>275</v>
      </c>
      <c r="E197" s="176" t="s">
        <v>411</v>
      </c>
      <c r="F197" s="177" t="s">
        <v>412</v>
      </c>
      <c r="G197" s="178" t="s">
        <v>221</v>
      </c>
      <c r="H197" s="179">
        <v>21.48</v>
      </c>
      <c r="I197" s="180"/>
      <c r="J197" s="181">
        <f>ROUND(I197*H197,2)</f>
        <v>0</v>
      </c>
      <c r="K197" s="177" t="s">
        <v>19</v>
      </c>
      <c r="L197" s="182"/>
      <c r="M197" s="183" t="s">
        <v>19</v>
      </c>
      <c r="N197" s="184" t="s">
        <v>45</v>
      </c>
      <c r="P197" s="138">
        <f>O197*H197</f>
        <v>0</v>
      </c>
      <c r="Q197" s="138">
        <v>4.7000000000000002E-3</v>
      </c>
      <c r="R197" s="138">
        <f>Q197*H197</f>
        <v>0.100956</v>
      </c>
      <c r="S197" s="138">
        <v>0</v>
      </c>
      <c r="T197" s="139">
        <f>S197*H197</f>
        <v>0</v>
      </c>
      <c r="AR197" s="140" t="s">
        <v>278</v>
      </c>
      <c r="AT197" s="140" t="s">
        <v>275</v>
      </c>
      <c r="AU197" s="140" t="s">
        <v>84</v>
      </c>
      <c r="AY197" s="18" t="s">
        <v>148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8" t="s">
        <v>82</v>
      </c>
      <c r="BK197" s="141">
        <f>ROUND(I197*H197,2)</f>
        <v>0</v>
      </c>
      <c r="BL197" s="18" t="s">
        <v>193</v>
      </c>
      <c r="BM197" s="140" t="s">
        <v>413</v>
      </c>
    </row>
    <row r="198" spans="2:65" s="14" customFormat="1" ht="10.199999999999999">
      <c r="B198" s="161"/>
      <c r="D198" s="147" t="s">
        <v>159</v>
      </c>
      <c r="E198" s="162" t="s">
        <v>19</v>
      </c>
      <c r="F198" s="163" t="s">
        <v>414</v>
      </c>
      <c r="H198" s="162" t="s">
        <v>19</v>
      </c>
      <c r="I198" s="164"/>
      <c r="L198" s="161"/>
      <c r="M198" s="165"/>
      <c r="T198" s="166"/>
      <c r="AT198" s="162" t="s">
        <v>159</v>
      </c>
      <c r="AU198" s="162" t="s">
        <v>84</v>
      </c>
      <c r="AV198" s="14" t="s">
        <v>82</v>
      </c>
      <c r="AW198" s="14" t="s">
        <v>33</v>
      </c>
      <c r="AX198" s="14" t="s">
        <v>74</v>
      </c>
      <c r="AY198" s="162" t="s">
        <v>148</v>
      </c>
    </row>
    <row r="199" spans="2:65" s="12" customFormat="1" ht="10.199999999999999">
      <c r="B199" s="146"/>
      <c r="D199" s="147" t="s">
        <v>159</v>
      </c>
      <c r="E199" s="148" t="s">
        <v>19</v>
      </c>
      <c r="F199" s="149" t="s">
        <v>415</v>
      </c>
      <c r="H199" s="150">
        <v>5.4720000000000004</v>
      </c>
      <c r="I199" s="151"/>
      <c r="L199" s="146"/>
      <c r="M199" s="152"/>
      <c r="T199" s="153"/>
      <c r="AT199" s="148" t="s">
        <v>159</v>
      </c>
      <c r="AU199" s="148" t="s">
        <v>84</v>
      </c>
      <c r="AV199" s="12" t="s">
        <v>84</v>
      </c>
      <c r="AW199" s="12" t="s">
        <v>33</v>
      </c>
      <c r="AX199" s="12" t="s">
        <v>74</v>
      </c>
      <c r="AY199" s="148" t="s">
        <v>148</v>
      </c>
    </row>
    <row r="200" spans="2:65" s="15" customFormat="1" ht="10.199999999999999">
      <c r="B200" s="167"/>
      <c r="D200" s="147" t="s">
        <v>159</v>
      </c>
      <c r="E200" s="168" t="s">
        <v>19</v>
      </c>
      <c r="F200" s="169" t="s">
        <v>171</v>
      </c>
      <c r="H200" s="170">
        <v>5.4720000000000004</v>
      </c>
      <c r="I200" s="171"/>
      <c r="L200" s="167"/>
      <c r="M200" s="172"/>
      <c r="T200" s="173"/>
      <c r="AT200" s="168" t="s">
        <v>159</v>
      </c>
      <c r="AU200" s="168" t="s">
        <v>84</v>
      </c>
      <c r="AV200" s="15" t="s">
        <v>166</v>
      </c>
      <c r="AW200" s="15" t="s">
        <v>33</v>
      </c>
      <c r="AX200" s="15" t="s">
        <v>74</v>
      </c>
      <c r="AY200" s="168" t="s">
        <v>148</v>
      </c>
    </row>
    <row r="201" spans="2:65" s="14" customFormat="1" ht="10.199999999999999">
      <c r="B201" s="161"/>
      <c r="D201" s="147" t="s">
        <v>159</v>
      </c>
      <c r="E201" s="162" t="s">
        <v>19</v>
      </c>
      <c r="F201" s="163" t="s">
        <v>416</v>
      </c>
      <c r="H201" s="162" t="s">
        <v>19</v>
      </c>
      <c r="I201" s="164"/>
      <c r="L201" s="161"/>
      <c r="M201" s="165"/>
      <c r="T201" s="166"/>
      <c r="AT201" s="162" t="s">
        <v>159</v>
      </c>
      <c r="AU201" s="162" t="s">
        <v>84</v>
      </c>
      <c r="AV201" s="14" t="s">
        <v>82</v>
      </c>
      <c r="AW201" s="14" t="s">
        <v>33</v>
      </c>
      <c r="AX201" s="14" t="s">
        <v>74</v>
      </c>
      <c r="AY201" s="162" t="s">
        <v>148</v>
      </c>
    </row>
    <row r="202" spans="2:65" s="12" customFormat="1" ht="10.199999999999999">
      <c r="B202" s="146"/>
      <c r="D202" s="147" t="s">
        <v>159</v>
      </c>
      <c r="E202" s="148" t="s">
        <v>19</v>
      </c>
      <c r="F202" s="149" t="s">
        <v>291</v>
      </c>
      <c r="H202" s="150">
        <v>2.8679999999999999</v>
      </c>
      <c r="I202" s="151"/>
      <c r="L202" s="146"/>
      <c r="M202" s="152"/>
      <c r="T202" s="153"/>
      <c r="AT202" s="148" t="s">
        <v>159</v>
      </c>
      <c r="AU202" s="148" t="s">
        <v>84</v>
      </c>
      <c r="AV202" s="12" t="s">
        <v>84</v>
      </c>
      <c r="AW202" s="12" t="s">
        <v>33</v>
      </c>
      <c r="AX202" s="12" t="s">
        <v>74</v>
      </c>
      <c r="AY202" s="148" t="s">
        <v>148</v>
      </c>
    </row>
    <row r="203" spans="2:65" s="14" customFormat="1" ht="10.199999999999999">
      <c r="B203" s="161"/>
      <c r="D203" s="147" t="s">
        <v>159</v>
      </c>
      <c r="E203" s="162" t="s">
        <v>19</v>
      </c>
      <c r="F203" s="163" t="s">
        <v>417</v>
      </c>
      <c r="H203" s="162" t="s">
        <v>19</v>
      </c>
      <c r="I203" s="164"/>
      <c r="L203" s="161"/>
      <c r="M203" s="165"/>
      <c r="T203" s="166"/>
      <c r="AT203" s="162" t="s">
        <v>159</v>
      </c>
      <c r="AU203" s="162" t="s">
        <v>84</v>
      </c>
      <c r="AV203" s="14" t="s">
        <v>82</v>
      </c>
      <c r="AW203" s="14" t="s">
        <v>33</v>
      </c>
      <c r="AX203" s="14" t="s">
        <v>74</v>
      </c>
      <c r="AY203" s="162" t="s">
        <v>148</v>
      </c>
    </row>
    <row r="204" spans="2:65" s="12" customFormat="1" ht="10.199999999999999">
      <c r="B204" s="146"/>
      <c r="D204" s="147" t="s">
        <v>159</v>
      </c>
      <c r="E204" s="148" t="s">
        <v>19</v>
      </c>
      <c r="F204" s="149" t="s">
        <v>295</v>
      </c>
      <c r="H204" s="150">
        <v>9.56</v>
      </c>
      <c r="I204" s="151"/>
      <c r="L204" s="146"/>
      <c r="M204" s="152"/>
      <c r="T204" s="153"/>
      <c r="AT204" s="148" t="s">
        <v>159</v>
      </c>
      <c r="AU204" s="148" t="s">
        <v>84</v>
      </c>
      <c r="AV204" s="12" t="s">
        <v>84</v>
      </c>
      <c r="AW204" s="12" t="s">
        <v>33</v>
      </c>
      <c r="AX204" s="12" t="s">
        <v>74</v>
      </c>
      <c r="AY204" s="148" t="s">
        <v>148</v>
      </c>
    </row>
    <row r="205" spans="2:65" s="15" customFormat="1" ht="10.199999999999999">
      <c r="B205" s="167"/>
      <c r="D205" s="147" t="s">
        <v>159</v>
      </c>
      <c r="E205" s="168" t="s">
        <v>19</v>
      </c>
      <c r="F205" s="169" t="s">
        <v>171</v>
      </c>
      <c r="H205" s="170">
        <v>12.428000000000001</v>
      </c>
      <c r="I205" s="171"/>
      <c r="L205" s="167"/>
      <c r="M205" s="172"/>
      <c r="T205" s="173"/>
      <c r="AT205" s="168" t="s">
        <v>159</v>
      </c>
      <c r="AU205" s="168" t="s">
        <v>84</v>
      </c>
      <c r="AV205" s="15" t="s">
        <v>166</v>
      </c>
      <c r="AW205" s="15" t="s">
        <v>33</v>
      </c>
      <c r="AX205" s="15" t="s">
        <v>74</v>
      </c>
      <c r="AY205" s="168" t="s">
        <v>148</v>
      </c>
    </row>
    <row r="206" spans="2:65" s="13" customFormat="1" ht="10.199999999999999">
      <c r="B206" s="154"/>
      <c r="D206" s="147" t="s">
        <v>159</v>
      </c>
      <c r="E206" s="155" t="s">
        <v>19</v>
      </c>
      <c r="F206" s="156" t="s">
        <v>161</v>
      </c>
      <c r="H206" s="157">
        <v>17.899999999999999</v>
      </c>
      <c r="I206" s="158"/>
      <c r="L206" s="154"/>
      <c r="M206" s="159"/>
      <c r="T206" s="160"/>
      <c r="AT206" s="155" t="s">
        <v>159</v>
      </c>
      <c r="AU206" s="155" t="s">
        <v>84</v>
      </c>
      <c r="AV206" s="13" t="s">
        <v>155</v>
      </c>
      <c r="AW206" s="13" t="s">
        <v>33</v>
      </c>
      <c r="AX206" s="13" t="s">
        <v>82</v>
      </c>
      <c r="AY206" s="155" t="s">
        <v>148</v>
      </c>
    </row>
    <row r="207" spans="2:65" s="12" customFormat="1" ht="10.199999999999999">
      <c r="B207" s="146"/>
      <c r="D207" s="147" t="s">
        <v>159</v>
      </c>
      <c r="F207" s="149" t="s">
        <v>418</v>
      </c>
      <c r="H207" s="150">
        <v>21.48</v>
      </c>
      <c r="I207" s="151"/>
      <c r="L207" s="146"/>
      <c r="M207" s="152"/>
      <c r="T207" s="153"/>
      <c r="AT207" s="148" t="s">
        <v>159</v>
      </c>
      <c r="AU207" s="148" t="s">
        <v>84</v>
      </c>
      <c r="AV207" s="12" t="s">
        <v>84</v>
      </c>
      <c r="AW207" s="12" t="s">
        <v>4</v>
      </c>
      <c r="AX207" s="12" t="s">
        <v>82</v>
      </c>
      <c r="AY207" s="148" t="s">
        <v>148</v>
      </c>
    </row>
    <row r="208" spans="2:65" s="1" customFormat="1" ht="24.15" customHeight="1">
      <c r="B208" s="33"/>
      <c r="C208" s="129" t="s">
        <v>280</v>
      </c>
      <c r="D208" s="129" t="s">
        <v>150</v>
      </c>
      <c r="E208" s="130" t="s">
        <v>419</v>
      </c>
      <c r="F208" s="131" t="s">
        <v>420</v>
      </c>
      <c r="G208" s="132" t="s">
        <v>221</v>
      </c>
      <c r="H208" s="133">
        <v>2.8679999999999999</v>
      </c>
      <c r="I208" s="134"/>
      <c r="J208" s="135">
        <f>ROUND(I208*H208,2)</f>
        <v>0</v>
      </c>
      <c r="K208" s="131" t="s">
        <v>154</v>
      </c>
      <c r="L208" s="33"/>
      <c r="M208" s="136" t="s">
        <v>19</v>
      </c>
      <c r="N208" s="137" t="s">
        <v>45</v>
      </c>
      <c r="P208" s="138">
        <f>O208*H208</f>
        <v>0</v>
      </c>
      <c r="Q208" s="138">
        <v>4.0000000000000003E-5</v>
      </c>
      <c r="R208" s="138">
        <f>Q208*H208</f>
        <v>1.1472E-4</v>
      </c>
      <c r="S208" s="138">
        <v>0</v>
      </c>
      <c r="T208" s="139">
        <f>S208*H208</f>
        <v>0</v>
      </c>
      <c r="AR208" s="140" t="s">
        <v>193</v>
      </c>
      <c r="AT208" s="140" t="s">
        <v>150</v>
      </c>
      <c r="AU208" s="140" t="s">
        <v>84</v>
      </c>
      <c r="AY208" s="18" t="s">
        <v>148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8" t="s">
        <v>82</v>
      </c>
      <c r="BK208" s="141">
        <f>ROUND(I208*H208,2)</f>
        <v>0</v>
      </c>
      <c r="BL208" s="18" t="s">
        <v>193</v>
      </c>
      <c r="BM208" s="140" t="s">
        <v>421</v>
      </c>
    </row>
    <row r="209" spans="2:65" s="1" customFormat="1" ht="10.199999999999999">
      <c r="B209" s="33"/>
      <c r="D209" s="142" t="s">
        <v>157</v>
      </c>
      <c r="F209" s="143" t="s">
        <v>422</v>
      </c>
      <c r="I209" s="144"/>
      <c r="L209" s="33"/>
      <c r="M209" s="145"/>
      <c r="T209" s="54"/>
      <c r="AT209" s="18" t="s">
        <v>157</v>
      </c>
      <c r="AU209" s="18" t="s">
        <v>84</v>
      </c>
    </row>
    <row r="210" spans="2:65" s="12" customFormat="1" ht="10.199999999999999">
      <c r="B210" s="146"/>
      <c r="D210" s="147" t="s">
        <v>159</v>
      </c>
      <c r="E210" s="148" t="s">
        <v>19</v>
      </c>
      <c r="F210" s="149" t="s">
        <v>291</v>
      </c>
      <c r="H210" s="150">
        <v>2.8679999999999999</v>
      </c>
      <c r="I210" s="151"/>
      <c r="L210" s="146"/>
      <c r="M210" s="152"/>
      <c r="T210" s="153"/>
      <c r="AT210" s="148" t="s">
        <v>159</v>
      </c>
      <c r="AU210" s="148" t="s">
        <v>84</v>
      </c>
      <c r="AV210" s="12" t="s">
        <v>84</v>
      </c>
      <c r="AW210" s="12" t="s">
        <v>33</v>
      </c>
      <c r="AX210" s="12" t="s">
        <v>74</v>
      </c>
      <c r="AY210" s="148" t="s">
        <v>148</v>
      </c>
    </row>
    <row r="211" spans="2:65" s="15" customFormat="1" ht="10.199999999999999">
      <c r="B211" s="167"/>
      <c r="D211" s="147" t="s">
        <v>159</v>
      </c>
      <c r="E211" s="168" t="s">
        <v>19</v>
      </c>
      <c r="F211" s="169" t="s">
        <v>171</v>
      </c>
      <c r="H211" s="170">
        <v>2.8679999999999999</v>
      </c>
      <c r="I211" s="171"/>
      <c r="L211" s="167"/>
      <c r="M211" s="172"/>
      <c r="T211" s="173"/>
      <c r="AT211" s="168" t="s">
        <v>159</v>
      </c>
      <c r="AU211" s="168" t="s">
        <v>84</v>
      </c>
      <c r="AV211" s="15" t="s">
        <v>166</v>
      </c>
      <c r="AW211" s="15" t="s">
        <v>33</v>
      </c>
      <c r="AX211" s="15" t="s">
        <v>82</v>
      </c>
      <c r="AY211" s="168" t="s">
        <v>148</v>
      </c>
    </row>
    <row r="212" spans="2:65" s="1" customFormat="1" ht="24.15" customHeight="1">
      <c r="B212" s="33"/>
      <c r="C212" s="175" t="s">
        <v>303</v>
      </c>
      <c r="D212" s="175" t="s">
        <v>275</v>
      </c>
      <c r="E212" s="176" t="s">
        <v>423</v>
      </c>
      <c r="F212" s="177" t="s">
        <v>424</v>
      </c>
      <c r="G212" s="178" t="s">
        <v>221</v>
      </c>
      <c r="H212" s="179">
        <v>3.298</v>
      </c>
      <c r="I212" s="180"/>
      <c r="J212" s="181">
        <f>ROUND(I212*H212,2)</f>
        <v>0</v>
      </c>
      <c r="K212" s="177" t="s">
        <v>154</v>
      </c>
      <c r="L212" s="182"/>
      <c r="M212" s="183" t="s">
        <v>19</v>
      </c>
      <c r="N212" s="184" t="s">
        <v>45</v>
      </c>
      <c r="P212" s="138">
        <f>O212*H212</f>
        <v>0</v>
      </c>
      <c r="Q212" s="138">
        <v>2.9999999999999997E-4</v>
      </c>
      <c r="R212" s="138">
        <f>Q212*H212</f>
        <v>9.8939999999999987E-4</v>
      </c>
      <c r="S212" s="138">
        <v>0</v>
      </c>
      <c r="T212" s="139">
        <f>S212*H212</f>
        <v>0</v>
      </c>
      <c r="AR212" s="140" t="s">
        <v>278</v>
      </c>
      <c r="AT212" s="140" t="s">
        <v>275</v>
      </c>
      <c r="AU212" s="140" t="s">
        <v>84</v>
      </c>
      <c r="AY212" s="18" t="s">
        <v>148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8" t="s">
        <v>82</v>
      </c>
      <c r="BK212" s="141">
        <f>ROUND(I212*H212,2)</f>
        <v>0</v>
      </c>
      <c r="BL212" s="18" t="s">
        <v>193</v>
      </c>
      <c r="BM212" s="140" t="s">
        <v>425</v>
      </c>
    </row>
    <row r="213" spans="2:65" s="12" customFormat="1" ht="10.199999999999999">
      <c r="B213" s="146"/>
      <c r="D213" s="147" t="s">
        <v>159</v>
      </c>
      <c r="E213" s="148" t="s">
        <v>19</v>
      </c>
      <c r="F213" s="149" t="s">
        <v>291</v>
      </c>
      <c r="H213" s="150">
        <v>2.8679999999999999</v>
      </c>
      <c r="I213" s="151"/>
      <c r="L213" s="146"/>
      <c r="M213" s="152"/>
      <c r="T213" s="153"/>
      <c r="AT213" s="148" t="s">
        <v>159</v>
      </c>
      <c r="AU213" s="148" t="s">
        <v>84</v>
      </c>
      <c r="AV213" s="12" t="s">
        <v>84</v>
      </c>
      <c r="AW213" s="12" t="s">
        <v>33</v>
      </c>
      <c r="AX213" s="12" t="s">
        <v>74</v>
      </c>
      <c r="AY213" s="148" t="s">
        <v>148</v>
      </c>
    </row>
    <row r="214" spans="2:65" s="15" customFormat="1" ht="10.199999999999999">
      <c r="B214" s="167"/>
      <c r="D214" s="147" t="s">
        <v>159</v>
      </c>
      <c r="E214" s="168" t="s">
        <v>19</v>
      </c>
      <c r="F214" s="169" t="s">
        <v>171</v>
      </c>
      <c r="H214" s="170">
        <v>2.8679999999999999</v>
      </c>
      <c r="I214" s="171"/>
      <c r="L214" s="167"/>
      <c r="M214" s="172"/>
      <c r="T214" s="173"/>
      <c r="AT214" s="168" t="s">
        <v>159</v>
      </c>
      <c r="AU214" s="168" t="s">
        <v>84</v>
      </c>
      <c r="AV214" s="15" t="s">
        <v>166</v>
      </c>
      <c r="AW214" s="15" t="s">
        <v>33</v>
      </c>
      <c r="AX214" s="15" t="s">
        <v>82</v>
      </c>
      <c r="AY214" s="168" t="s">
        <v>148</v>
      </c>
    </row>
    <row r="215" spans="2:65" s="12" customFormat="1" ht="10.199999999999999">
      <c r="B215" s="146"/>
      <c r="D215" s="147" t="s">
        <v>159</v>
      </c>
      <c r="F215" s="149" t="s">
        <v>426</v>
      </c>
      <c r="H215" s="150">
        <v>3.298</v>
      </c>
      <c r="I215" s="151"/>
      <c r="L215" s="146"/>
      <c r="M215" s="152"/>
      <c r="T215" s="153"/>
      <c r="AT215" s="148" t="s">
        <v>159</v>
      </c>
      <c r="AU215" s="148" t="s">
        <v>84</v>
      </c>
      <c r="AV215" s="12" t="s">
        <v>84</v>
      </c>
      <c r="AW215" s="12" t="s">
        <v>4</v>
      </c>
      <c r="AX215" s="12" t="s">
        <v>82</v>
      </c>
      <c r="AY215" s="148" t="s">
        <v>148</v>
      </c>
    </row>
    <row r="216" spans="2:65" s="1" customFormat="1" ht="24.15" customHeight="1">
      <c r="B216" s="33"/>
      <c r="C216" s="129" t="s">
        <v>7</v>
      </c>
      <c r="D216" s="129" t="s">
        <v>150</v>
      </c>
      <c r="E216" s="130" t="s">
        <v>427</v>
      </c>
      <c r="F216" s="131" t="s">
        <v>428</v>
      </c>
      <c r="G216" s="132" t="s">
        <v>221</v>
      </c>
      <c r="H216" s="133">
        <v>2.8679999999999999</v>
      </c>
      <c r="I216" s="134"/>
      <c r="J216" s="135">
        <f>ROUND(I216*H216,2)</f>
        <v>0</v>
      </c>
      <c r="K216" s="131" t="s">
        <v>154</v>
      </c>
      <c r="L216" s="33"/>
      <c r="M216" s="136" t="s">
        <v>19</v>
      </c>
      <c r="N216" s="137" t="s">
        <v>45</v>
      </c>
      <c r="P216" s="138">
        <f>O216*H216</f>
        <v>0</v>
      </c>
      <c r="Q216" s="138">
        <v>0</v>
      </c>
      <c r="R216" s="138">
        <f>Q216*H216</f>
        <v>0</v>
      </c>
      <c r="S216" s="138">
        <v>0</v>
      </c>
      <c r="T216" s="139">
        <f>S216*H216</f>
        <v>0</v>
      </c>
      <c r="AR216" s="140" t="s">
        <v>193</v>
      </c>
      <c r="AT216" s="140" t="s">
        <v>150</v>
      </c>
      <c r="AU216" s="140" t="s">
        <v>84</v>
      </c>
      <c r="AY216" s="18" t="s">
        <v>148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8" t="s">
        <v>82</v>
      </c>
      <c r="BK216" s="141">
        <f>ROUND(I216*H216,2)</f>
        <v>0</v>
      </c>
      <c r="BL216" s="18" t="s">
        <v>193</v>
      </c>
      <c r="BM216" s="140" t="s">
        <v>429</v>
      </c>
    </row>
    <row r="217" spans="2:65" s="1" customFormat="1" ht="10.199999999999999">
      <c r="B217" s="33"/>
      <c r="D217" s="142" t="s">
        <v>157</v>
      </c>
      <c r="F217" s="143" t="s">
        <v>430</v>
      </c>
      <c r="I217" s="144"/>
      <c r="L217" s="33"/>
      <c r="M217" s="145"/>
      <c r="T217" s="54"/>
      <c r="AT217" s="18" t="s">
        <v>157</v>
      </c>
      <c r="AU217" s="18" t="s">
        <v>84</v>
      </c>
    </row>
    <row r="218" spans="2:65" s="12" customFormat="1" ht="10.199999999999999">
      <c r="B218" s="146"/>
      <c r="D218" s="147" t="s">
        <v>159</v>
      </c>
      <c r="E218" s="148" t="s">
        <v>19</v>
      </c>
      <c r="F218" s="149" t="s">
        <v>291</v>
      </c>
      <c r="H218" s="150">
        <v>2.8679999999999999</v>
      </c>
      <c r="I218" s="151"/>
      <c r="L218" s="146"/>
      <c r="M218" s="152"/>
      <c r="T218" s="153"/>
      <c r="AT218" s="148" t="s">
        <v>159</v>
      </c>
      <c r="AU218" s="148" t="s">
        <v>84</v>
      </c>
      <c r="AV218" s="12" t="s">
        <v>84</v>
      </c>
      <c r="AW218" s="12" t="s">
        <v>33</v>
      </c>
      <c r="AX218" s="12" t="s">
        <v>74</v>
      </c>
      <c r="AY218" s="148" t="s">
        <v>148</v>
      </c>
    </row>
    <row r="219" spans="2:65" s="15" customFormat="1" ht="10.199999999999999">
      <c r="B219" s="167"/>
      <c r="D219" s="147" t="s">
        <v>159</v>
      </c>
      <c r="E219" s="168" t="s">
        <v>19</v>
      </c>
      <c r="F219" s="169" t="s">
        <v>171</v>
      </c>
      <c r="H219" s="170">
        <v>2.8679999999999999</v>
      </c>
      <c r="I219" s="171"/>
      <c r="L219" s="167"/>
      <c r="M219" s="172"/>
      <c r="T219" s="173"/>
      <c r="AT219" s="168" t="s">
        <v>159</v>
      </c>
      <c r="AU219" s="168" t="s">
        <v>84</v>
      </c>
      <c r="AV219" s="15" t="s">
        <v>166</v>
      </c>
      <c r="AW219" s="15" t="s">
        <v>33</v>
      </c>
      <c r="AX219" s="15" t="s">
        <v>82</v>
      </c>
      <c r="AY219" s="168" t="s">
        <v>148</v>
      </c>
    </row>
    <row r="220" spans="2:65" s="1" customFormat="1" ht="24.15" customHeight="1">
      <c r="B220" s="33"/>
      <c r="C220" s="175" t="s">
        <v>431</v>
      </c>
      <c r="D220" s="175" t="s">
        <v>275</v>
      </c>
      <c r="E220" s="176" t="s">
        <v>432</v>
      </c>
      <c r="F220" s="177" t="s">
        <v>433</v>
      </c>
      <c r="G220" s="178" t="s">
        <v>221</v>
      </c>
      <c r="H220" s="179">
        <v>3.4420000000000002</v>
      </c>
      <c r="I220" s="180"/>
      <c r="J220" s="181">
        <f>ROUND(I220*H220,2)</f>
        <v>0</v>
      </c>
      <c r="K220" s="177" t="s">
        <v>154</v>
      </c>
      <c r="L220" s="182"/>
      <c r="M220" s="183" t="s">
        <v>19</v>
      </c>
      <c r="N220" s="184" t="s">
        <v>45</v>
      </c>
      <c r="P220" s="138">
        <f>O220*H220</f>
        <v>0</v>
      </c>
      <c r="Q220" s="138">
        <v>1.2999999999999999E-4</v>
      </c>
      <c r="R220" s="138">
        <f>Q220*H220</f>
        <v>4.4746E-4</v>
      </c>
      <c r="S220" s="138">
        <v>0</v>
      </c>
      <c r="T220" s="139">
        <f>S220*H220</f>
        <v>0</v>
      </c>
      <c r="AR220" s="140" t="s">
        <v>278</v>
      </c>
      <c r="AT220" s="140" t="s">
        <v>275</v>
      </c>
      <c r="AU220" s="140" t="s">
        <v>84</v>
      </c>
      <c r="AY220" s="18" t="s">
        <v>148</v>
      </c>
      <c r="BE220" s="141">
        <f>IF(N220="základní",J220,0)</f>
        <v>0</v>
      </c>
      <c r="BF220" s="141">
        <f>IF(N220="snížená",J220,0)</f>
        <v>0</v>
      </c>
      <c r="BG220" s="141">
        <f>IF(N220="zákl. přenesená",J220,0)</f>
        <v>0</v>
      </c>
      <c r="BH220" s="141">
        <f>IF(N220="sníž. přenesená",J220,0)</f>
        <v>0</v>
      </c>
      <c r="BI220" s="141">
        <f>IF(N220="nulová",J220,0)</f>
        <v>0</v>
      </c>
      <c r="BJ220" s="18" t="s">
        <v>82</v>
      </c>
      <c r="BK220" s="141">
        <f>ROUND(I220*H220,2)</f>
        <v>0</v>
      </c>
      <c r="BL220" s="18" t="s">
        <v>193</v>
      </c>
      <c r="BM220" s="140" t="s">
        <v>434</v>
      </c>
    </row>
    <row r="221" spans="2:65" s="12" customFormat="1" ht="10.199999999999999">
      <c r="B221" s="146"/>
      <c r="D221" s="147" t="s">
        <v>159</v>
      </c>
      <c r="E221" s="148" t="s">
        <v>19</v>
      </c>
      <c r="F221" s="149" t="s">
        <v>291</v>
      </c>
      <c r="H221" s="150">
        <v>2.8679999999999999</v>
      </c>
      <c r="I221" s="151"/>
      <c r="L221" s="146"/>
      <c r="M221" s="152"/>
      <c r="T221" s="153"/>
      <c r="AT221" s="148" t="s">
        <v>159</v>
      </c>
      <c r="AU221" s="148" t="s">
        <v>84</v>
      </c>
      <c r="AV221" s="12" t="s">
        <v>84</v>
      </c>
      <c r="AW221" s="12" t="s">
        <v>33</v>
      </c>
      <c r="AX221" s="12" t="s">
        <v>74</v>
      </c>
      <c r="AY221" s="148" t="s">
        <v>148</v>
      </c>
    </row>
    <row r="222" spans="2:65" s="15" customFormat="1" ht="10.199999999999999">
      <c r="B222" s="167"/>
      <c r="D222" s="147" t="s">
        <v>159</v>
      </c>
      <c r="E222" s="168" t="s">
        <v>19</v>
      </c>
      <c r="F222" s="169" t="s">
        <v>171</v>
      </c>
      <c r="H222" s="170">
        <v>2.8679999999999999</v>
      </c>
      <c r="I222" s="171"/>
      <c r="L222" s="167"/>
      <c r="M222" s="172"/>
      <c r="T222" s="173"/>
      <c r="AT222" s="168" t="s">
        <v>159</v>
      </c>
      <c r="AU222" s="168" t="s">
        <v>84</v>
      </c>
      <c r="AV222" s="15" t="s">
        <v>166</v>
      </c>
      <c r="AW222" s="15" t="s">
        <v>33</v>
      </c>
      <c r="AX222" s="15" t="s">
        <v>82</v>
      </c>
      <c r="AY222" s="168" t="s">
        <v>148</v>
      </c>
    </row>
    <row r="223" spans="2:65" s="12" customFormat="1" ht="10.199999999999999">
      <c r="B223" s="146"/>
      <c r="D223" s="147" t="s">
        <v>159</v>
      </c>
      <c r="F223" s="149" t="s">
        <v>435</v>
      </c>
      <c r="H223" s="150">
        <v>3.4420000000000002</v>
      </c>
      <c r="I223" s="151"/>
      <c r="L223" s="146"/>
      <c r="M223" s="152"/>
      <c r="T223" s="153"/>
      <c r="AT223" s="148" t="s">
        <v>159</v>
      </c>
      <c r="AU223" s="148" t="s">
        <v>84</v>
      </c>
      <c r="AV223" s="12" t="s">
        <v>84</v>
      </c>
      <c r="AW223" s="12" t="s">
        <v>4</v>
      </c>
      <c r="AX223" s="12" t="s">
        <v>82</v>
      </c>
      <c r="AY223" s="148" t="s">
        <v>148</v>
      </c>
    </row>
    <row r="224" spans="2:65" s="1" customFormat="1" ht="33" customHeight="1">
      <c r="B224" s="33"/>
      <c r="C224" s="129" t="s">
        <v>436</v>
      </c>
      <c r="D224" s="129" t="s">
        <v>150</v>
      </c>
      <c r="E224" s="130" t="s">
        <v>437</v>
      </c>
      <c r="F224" s="131" t="s">
        <v>438</v>
      </c>
      <c r="G224" s="132" t="s">
        <v>252</v>
      </c>
      <c r="H224" s="133">
        <v>9.56</v>
      </c>
      <c r="I224" s="134"/>
      <c r="J224" s="135">
        <f>ROUND(I224*H224,2)</f>
        <v>0</v>
      </c>
      <c r="K224" s="131" t="s">
        <v>154</v>
      </c>
      <c r="L224" s="33"/>
      <c r="M224" s="136" t="s">
        <v>19</v>
      </c>
      <c r="N224" s="137" t="s">
        <v>45</v>
      </c>
      <c r="P224" s="138">
        <f>O224*H224</f>
        <v>0</v>
      </c>
      <c r="Q224" s="138">
        <v>2.0000000000000001E-4</v>
      </c>
      <c r="R224" s="138">
        <f>Q224*H224</f>
        <v>1.9120000000000003E-3</v>
      </c>
      <c r="S224" s="138">
        <v>0</v>
      </c>
      <c r="T224" s="139">
        <f>S224*H224</f>
        <v>0</v>
      </c>
      <c r="AR224" s="140" t="s">
        <v>193</v>
      </c>
      <c r="AT224" s="140" t="s">
        <v>150</v>
      </c>
      <c r="AU224" s="140" t="s">
        <v>84</v>
      </c>
      <c r="AY224" s="18" t="s">
        <v>148</v>
      </c>
      <c r="BE224" s="141">
        <f>IF(N224="základní",J224,0)</f>
        <v>0</v>
      </c>
      <c r="BF224" s="141">
        <f>IF(N224="snížená",J224,0)</f>
        <v>0</v>
      </c>
      <c r="BG224" s="141">
        <f>IF(N224="zákl. přenesená",J224,0)</f>
        <v>0</v>
      </c>
      <c r="BH224" s="141">
        <f>IF(N224="sníž. přenesená",J224,0)</f>
        <v>0</v>
      </c>
      <c r="BI224" s="141">
        <f>IF(N224="nulová",J224,0)</f>
        <v>0</v>
      </c>
      <c r="BJ224" s="18" t="s">
        <v>82</v>
      </c>
      <c r="BK224" s="141">
        <f>ROUND(I224*H224,2)</f>
        <v>0</v>
      </c>
      <c r="BL224" s="18" t="s">
        <v>193</v>
      </c>
      <c r="BM224" s="140" t="s">
        <v>439</v>
      </c>
    </row>
    <row r="225" spans="2:65" s="1" customFormat="1" ht="10.199999999999999">
      <c r="B225" s="33"/>
      <c r="D225" s="142" t="s">
        <v>157</v>
      </c>
      <c r="F225" s="143" t="s">
        <v>440</v>
      </c>
      <c r="I225" s="144"/>
      <c r="L225" s="33"/>
      <c r="M225" s="145"/>
      <c r="T225" s="54"/>
      <c r="AT225" s="18" t="s">
        <v>157</v>
      </c>
      <c r="AU225" s="18" t="s">
        <v>84</v>
      </c>
    </row>
    <row r="226" spans="2:65" s="14" customFormat="1" ht="10.199999999999999">
      <c r="B226" s="161"/>
      <c r="D226" s="147" t="s">
        <v>159</v>
      </c>
      <c r="E226" s="162" t="s">
        <v>19</v>
      </c>
      <c r="F226" s="163" t="s">
        <v>441</v>
      </c>
      <c r="H226" s="162" t="s">
        <v>19</v>
      </c>
      <c r="I226" s="164"/>
      <c r="L226" s="161"/>
      <c r="M226" s="165"/>
      <c r="T226" s="166"/>
      <c r="AT226" s="162" t="s">
        <v>159</v>
      </c>
      <c r="AU226" s="162" t="s">
        <v>84</v>
      </c>
      <c r="AV226" s="14" t="s">
        <v>82</v>
      </c>
      <c r="AW226" s="14" t="s">
        <v>33</v>
      </c>
      <c r="AX226" s="14" t="s">
        <v>74</v>
      </c>
      <c r="AY226" s="162" t="s">
        <v>148</v>
      </c>
    </row>
    <row r="227" spans="2:65" s="12" customFormat="1" ht="10.199999999999999">
      <c r="B227" s="146"/>
      <c r="D227" s="147" t="s">
        <v>159</v>
      </c>
      <c r="E227" s="148" t="s">
        <v>19</v>
      </c>
      <c r="F227" s="149" t="s">
        <v>295</v>
      </c>
      <c r="H227" s="150">
        <v>9.56</v>
      </c>
      <c r="I227" s="151"/>
      <c r="L227" s="146"/>
      <c r="M227" s="152"/>
      <c r="T227" s="153"/>
      <c r="AT227" s="148" t="s">
        <v>159</v>
      </c>
      <c r="AU227" s="148" t="s">
        <v>84</v>
      </c>
      <c r="AV227" s="12" t="s">
        <v>84</v>
      </c>
      <c r="AW227" s="12" t="s">
        <v>33</v>
      </c>
      <c r="AX227" s="12" t="s">
        <v>74</v>
      </c>
      <c r="AY227" s="148" t="s">
        <v>148</v>
      </c>
    </row>
    <row r="228" spans="2:65" s="15" customFormat="1" ht="10.199999999999999">
      <c r="B228" s="167"/>
      <c r="D228" s="147" t="s">
        <v>159</v>
      </c>
      <c r="E228" s="168" t="s">
        <v>19</v>
      </c>
      <c r="F228" s="169" t="s">
        <v>171</v>
      </c>
      <c r="H228" s="170">
        <v>9.56</v>
      </c>
      <c r="I228" s="171"/>
      <c r="L228" s="167"/>
      <c r="M228" s="172"/>
      <c r="T228" s="173"/>
      <c r="AT228" s="168" t="s">
        <v>159</v>
      </c>
      <c r="AU228" s="168" t="s">
        <v>84</v>
      </c>
      <c r="AV228" s="15" t="s">
        <v>166</v>
      </c>
      <c r="AW228" s="15" t="s">
        <v>33</v>
      </c>
      <c r="AX228" s="15" t="s">
        <v>82</v>
      </c>
      <c r="AY228" s="168" t="s">
        <v>148</v>
      </c>
    </row>
    <row r="229" spans="2:65" s="1" customFormat="1" ht="49.05" customHeight="1">
      <c r="B229" s="33"/>
      <c r="C229" s="129" t="s">
        <v>442</v>
      </c>
      <c r="D229" s="129" t="s">
        <v>150</v>
      </c>
      <c r="E229" s="130" t="s">
        <v>443</v>
      </c>
      <c r="F229" s="131" t="s">
        <v>444</v>
      </c>
      <c r="G229" s="132" t="s">
        <v>264</v>
      </c>
      <c r="H229" s="133">
        <v>0.108</v>
      </c>
      <c r="I229" s="134"/>
      <c r="J229" s="135">
        <f>ROUND(I229*H229,2)</f>
        <v>0</v>
      </c>
      <c r="K229" s="131" t="s">
        <v>154</v>
      </c>
      <c r="L229" s="33"/>
      <c r="M229" s="136" t="s">
        <v>19</v>
      </c>
      <c r="N229" s="137" t="s">
        <v>45</v>
      </c>
      <c r="P229" s="138">
        <f>O229*H229</f>
        <v>0</v>
      </c>
      <c r="Q229" s="138">
        <v>0</v>
      </c>
      <c r="R229" s="138">
        <f>Q229*H229</f>
        <v>0</v>
      </c>
      <c r="S229" s="138">
        <v>0</v>
      </c>
      <c r="T229" s="139">
        <f>S229*H229</f>
        <v>0</v>
      </c>
      <c r="AR229" s="140" t="s">
        <v>193</v>
      </c>
      <c r="AT229" s="140" t="s">
        <v>150</v>
      </c>
      <c r="AU229" s="140" t="s">
        <v>84</v>
      </c>
      <c r="AY229" s="18" t="s">
        <v>148</v>
      </c>
      <c r="BE229" s="141">
        <f>IF(N229="základní",J229,0)</f>
        <v>0</v>
      </c>
      <c r="BF229" s="141">
        <f>IF(N229="snížená",J229,0)</f>
        <v>0</v>
      </c>
      <c r="BG229" s="141">
        <f>IF(N229="zákl. přenesená",J229,0)</f>
        <v>0</v>
      </c>
      <c r="BH229" s="141">
        <f>IF(N229="sníž. přenesená",J229,0)</f>
        <v>0</v>
      </c>
      <c r="BI229" s="141">
        <f>IF(N229="nulová",J229,0)</f>
        <v>0</v>
      </c>
      <c r="BJ229" s="18" t="s">
        <v>82</v>
      </c>
      <c r="BK229" s="141">
        <f>ROUND(I229*H229,2)</f>
        <v>0</v>
      </c>
      <c r="BL229" s="18" t="s">
        <v>193</v>
      </c>
      <c r="BM229" s="140" t="s">
        <v>445</v>
      </c>
    </row>
    <row r="230" spans="2:65" s="1" customFormat="1" ht="10.199999999999999">
      <c r="B230" s="33"/>
      <c r="D230" s="142" t="s">
        <v>157</v>
      </c>
      <c r="F230" s="143" t="s">
        <v>446</v>
      </c>
      <c r="I230" s="144"/>
      <c r="L230" s="33"/>
      <c r="M230" s="145"/>
      <c r="T230" s="54"/>
      <c r="AT230" s="18" t="s">
        <v>157</v>
      </c>
      <c r="AU230" s="18" t="s">
        <v>84</v>
      </c>
    </row>
    <row r="231" spans="2:65" s="1" customFormat="1" ht="55.5" customHeight="1">
      <c r="B231" s="33"/>
      <c r="C231" s="129" t="s">
        <v>447</v>
      </c>
      <c r="D231" s="129" t="s">
        <v>150</v>
      </c>
      <c r="E231" s="130" t="s">
        <v>448</v>
      </c>
      <c r="F231" s="131" t="s">
        <v>449</v>
      </c>
      <c r="G231" s="132" t="s">
        <v>264</v>
      </c>
      <c r="H231" s="133">
        <v>0.108</v>
      </c>
      <c r="I231" s="134"/>
      <c r="J231" s="135">
        <f>ROUND(I231*H231,2)</f>
        <v>0</v>
      </c>
      <c r="K231" s="131" t="s">
        <v>154</v>
      </c>
      <c r="L231" s="33"/>
      <c r="M231" s="136" t="s">
        <v>19</v>
      </c>
      <c r="N231" s="137" t="s">
        <v>45</v>
      </c>
      <c r="P231" s="138">
        <f>O231*H231</f>
        <v>0</v>
      </c>
      <c r="Q231" s="138">
        <v>0</v>
      </c>
      <c r="R231" s="138">
        <f>Q231*H231</f>
        <v>0</v>
      </c>
      <c r="S231" s="138">
        <v>0</v>
      </c>
      <c r="T231" s="139">
        <f>S231*H231</f>
        <v>0</v>
      </c>
      <c r="AR231" s="140" t="s">
        <v>193</v>
      </c>
      <c r="AT231" s="140" t="s">
        <v>150</v>
      </c>
      <c r="AU231" s="140" t="s">
        <v>84</v>
      </c>
      <c r="AY231" s="18" t="s">
        <v>148</v>
      </c>
      <c r="BE231" s="141">
        <f>IF(N231="základní",J231,0)</f>
        <v>0</v>
      </c>
      <c r="BF231" s="141">
        <f>IF(N231="snížená",J231,0)</f>
        <v>0</v>
      </c>
      <c r="BG231" s="141">
        <f>IF(N231="zákl. přenesená",J231,0)</f>
        <v>0</v>
      </c>
      <c r="BH231" s="141">
        <f>IF(N231="sníž. přenesená",J231,0)</f>
        <v>0</v>
      </c>
      <c r="BI231" s="141">
        <f>IF(N231="nulová",J231,0)</f>
        <v>0</v>
      </c>
      <c r="BJ231" s="18" t="s">
        <v>82</v>
      </c>
      <c r="BK231" s="141">
        <f>ROUND(I231*H231,2)</f>
        <v>0</v>
      </c>
      <c r="BL231" s="18" t="s">
        <v>193</v>
      </c>
      <c r="BM231" s="140" t="s">
        <v>450</v>
      </c>
    </row>
    <row r="232" spans="2:65" s="1" customFormat="1" ht="10.199999999999999">
      <c r="B232" s="33"/>
      <c r="D232" s="142" t="s">
        <v>157</v>
      </c>
      <c r="F232" s="143" t="s">
        <v>451</v>
      </c>
      <c r="I232" s="144"/>
      <c r="L232" s="33"/>
      <c r="M232" s="145"/>
      <c r="T232" s="54"/>
      <c r="AT232" s="18" t="s">
        <v>157</v>
      </c>
      <c r="AU232" s="18" t="s">
        <v>84</v>
      </c>
    </row>
    <row r="233" spans="2:65" s="11" customFormat="1" ht="22.8" customHeight="1">
      <c r="B233" s="117"/>
      <c r="D233" s="118" t="s">
        <v>73</v>
      </c>
      <c r="E233" s="127" t="s">
        <v>452</v>
      </c>
      <c r="F233" s="127" t="s">
        <v>453</v>
      </c>
      <c r="I233" s="120"/>
      <c r="J233" s="128">
        <f>BK233</f>
        <v>0</v>
      </c>
      <c r="L233" s="117"/>
      <c r="M233" s="122"/>
      <c r="P233" s="123">
        <f>SUM(P234:P243)</f>
        <v>0</v>
      </c>
      <c r="R233" s="123">
        <f>SUM(R234:R243)</f>
        <v>4.1929799999999996E-2</v>
      </c>
      <c r="T233" s="124">
        <f>SUM(T234:T243)</f>
        <v>0</v>
      </c>
      <c r="AR233" s="118" t="s">
        <v>84</v>
      </c>
      <c r="AT233" s="125" t="s">
        <v>73</v>
      </c>
      <c r="AU233" s="125" t="s">
        <v>82</v>
      </c>
      <c r="AY233" s="118" t="s">
        <v>148</v>
      </c>
      <c r="BK233" s="126">
        <f>SUM(BK234:BK243)</f>
        <v>0</v>
      </c>
    </row>
    <row r="234" spans="2:65" s="1" customFormat="1" ht="24.15" customHeight="1">
      <c r="B234" s="33"/>
      <c r="C234" s="129" t="s">
        <v>454</v>
      </c>
      <c r="D234" s="129" t="s">
        <v>150</v>
      </c>
      <c r="E234" s="130" t="s">
        <v>455</v>
      </c>
      <c r="F234" s="131" t="s">
        <v>456</v>
      </c>
      <c r="G234" s="132" t="s">
        <v>221</v>
      </c>
      <c r="H234" s="133">
        <v>5.4509999999999996</v>
      </c>
      <c r="I234" s="134"/>
      <c r="J234" s="135">
        <f>ROUND(I234*H234,2)</f>
        <v>0</v>
      </c>
      <c r="K234" s="131" t="s">
        <v>154</v>
      </c>
      <c r="L234" s="33"/>
      <c r="M234" s="136" t="s">
        <v>19</v>
      </c>
      <c r="N234" s="137" t="s">
        <v>45</v>
      </c>
      <c r="P234" s="138">
        <f>O234*H234</f>
        <v>0</v>
      </c>
      <c r="Q234" s="138">
        <v>0</v>
      </c>
      <c r="R234" s="138">
        <f>Q234*H234</f>
        <v>0</v>
      </c>
      <c r="S234" s="138">
        <v>0</v>
      </c>
      <c r="T234" s="139">
        <f>S234*H234</f>
        <v>0</v>
      </c>
      <c r="AR234" s="140" t="s">
        <v>193</v>
      </c>
      <c r="AT234" s="140" t="s">
        <v>150</v>
      </c>
      <c r="AU234" s="140" t="s">
        <v>84</v>
      </c>
      <c r="AY234" s="18" t="s">
        <v>148</v>
      </c>
      <c r="BE234" s="141">
        <f>IF(N234="základní",J234,0)</f>
        <v>0</v>
      </c>
      <c r="BF234" s="141">
        <f>IF(N234="snížená",J234,0)</f>
        <v>0</v>
      </c>
      <c r="BG234" s="141">
        <f>IF(N234="zákl. přenesená",J234,0)</f>
        <v>0</v>
      </c>
      <c r="BH234" s="141">
        <f>IF(N234="sníž. přenesená",J234,0)</f>
        <v>0</v>
      </c>
      <c r="BI234" s="141">
        <f>IF(N234="nulová",J234,0)</f>
        <v>0</v>
      </c>
      <c r="BJ234" s="18" t="s">
        <v>82</v>
      </c>
      <c r="BK234" s="141">
        <f>ROUND(I234*H234,2)</f>
        <v>0</v>
      </c>
      <c r="BL234" s="18" t="s">
        <v>193</v>
      </c>
      <c r="BM234" s="140" t="s">
        <v>457</v>
      </c>
    </row>
    <row r="235" spans="2:65" s="1" customFormat="1" ht="10.199999999999999">
      <c r="B235" s="33"/>
      <c r="D235" s="142" t="s">
        <v>157</v>
      </c>
      <c r="F235" s="143" t="s">
        <v>458</v>
      </c>
      <c r="I235" s="144"/>
      <c r="L235" s="33"/>
      <c r="M235" s="145"/>
      <c r="T235" s="54"/>
      <c r="AT235" s="18" t="s">
        <v>157</v>
      </c>
      <c r="AU235" s="18" t="s">
        <v>84</v>
      </c>
    </row>
    <row r="236" spans="2:65" s="12" customFormat="1" ht="10.199999999999999">
      <c r="B236" s="146"/>
      <c r="D236" s="147" t="s">
        <v>159</v>
      </c>
      <c r="E236" s="148" t="s">
        <v>19</v>
      </c>
      <c r="F236" s="149" t="s">
        <v>459</v>
      </c>
      <c r="H236" s="150">
        <v>5.4509999999999996</v>
      </c>
      <c r="I236" s="151"/>
      <c r="L236" s="146"/>
      <c r="M236" s="152"/>
      <c r="T236" s="153"/>
      <c r="AT236" s="148" t="s">
        <v>159</v>
      </c>
      <c r="AU236" s="148" t="s">
        <v>84</v>
      </c>
      <c r="AV236" s="12" t="s">
        <v>84</v>
      </c>
      <c r="AW236" s="12" t="s">
        <v>33</v>
      </c>
      <c r="AX236" s="12" t="s">
        <v>74</v>
      </c>
      <c r="AY236" s="148" t="s">
        <v>148</v>
      </c>
    </row>
    <row r="237" spans="2:65" s="13" customFormat="1" ht="10.199999999999999">
      <c r="B237" s="154"/>
      <c r="D237" s="147" t="s">
        <v>159</v>
      </c>
      <c r="E237" s="155" t="s">
        <v>460</v>
      </c>
      <c r="F237" s="156" t="s">
        <v>161</v>
      </c>
      <c r="H237" s="157">
        <v>5.4509999999999996</v>
      </c>
      <c r="I237" s="158"/>
      <c r="L237" s="154"/>
      <c r="M237" s="159"/>
      <c r="T237" s="160"/>
      <c r="AT237" s="155" t="s">
        <v>159</v>
      </c>
      <c r="AU237" s="155" t="s">
        <v>84</v>
      </c>
      <c r="AV237" s="13" t="s">
        <v>155</v>
      </c>
      <c r="AW237" s="13" t="s">
        <v>33</v>
      </c>
      <c r="AX237" s="13" t="s">
        <v>82</v>
      </c>
      <c r="AY237" s="155" t="s">
        <v>148</v>
      </c>
    </row>
    <row r="238" spans="2:65" s="1" customFormat="1" ht="44.25" customHeight="1">
      <c r="B238" s="33"/>
      <c r="C238" s="175" t="s">
        <v>461</v>
      </c>
      <c r="D238" s="175" t="s">
        <v>275</v>
      </c>
      <c r="E238" s="176" t="s">
        <v>462</v>
      </c>
      <c r="F238" s="177" t="s">
        <v>463</v>
      </c>
      <c r="G238" s="178" t="s">
        <v>221</v>
      </c>
      <c r="H238" s="179">
        <v>6.3529999999999998</v>
      </c>
      <c r="I238" s="180"/>
      <c r="J238" s="181">
        <f>ROUND(I238*H238,2)</f>
        <v>0</v>
      </c>
      <c r="K238" s="177" t="s">
        <v>154</v>
      </c>
      <c r="L238" s="182"/>
      <c r="M238" s="183" t="s">
        <v>19</v>
      </c>
      <c r="N238" s="184" t="s">
        <v>45</v>
      </c>
      <c r="P238" s="138">
        <f>O238*H238</f>
        <v>0</v>
      </c>
      <c r="Q238" s="138">
        <v>6.6E-3</v>
      </c>
      <c r="R238" s="138">
        <f>Q238*H238</f>
        <v>4.1929799999999996E-2</v>
      </c>
      <c r="S238" s="138">
        <v>0</v>
      </c>
      <c r="T238" s="139">
        <f>S238*H238</f>
        <v>0</v>
      </c>
      <c r="AR238" s="140" t="s">
        <v>278</v>
      </c>
      <c r="AT238" s="140" t="s">
        <v>275</v>
      </c>
      <c r="AU238" s="140" t="s">
        <v>84</v>
      </c>
      <c r="AY238" s="18" t="s">
        <v>148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8" t="s">
        <v>82</v>
      </c>
      <c r="BK238" s="141">
        <f>ROUND(I238*H238,2)</f>
        <v>0</v>
      </c>
      <c r="BL238" s="18" t="s">
        <v>193</v>
      </c>
      <c r="BM238" s="140" t="s">
        <v>464</v>
      </c>
    </row>
    <row r="239" spans="2:65" s="12" customFormat="1" ht="10.199999999999999">
      <c r="B239" s="146"/>
      <c r="D239" s="147" t="s">
        <v>159</v>
      </c>
      <c r="F239" s="149" t="s">
        <v>465</v>
      </c>
      <c r="H239" s="150">
        <v>6.3529999999999998</v>
      </c>
      <c r="I239" s="151"/>
      <c r="L239" s="146"/>
      <c r="M239" s="152"/>
      <c r="T239" s="153"/>
      <c r="AT239" s="148" t="s">
        <v>159</v>
      </c>
      <c r="AU239" s="148" t="s">
        <v>84</v>
      </c>
      <c r="AV239" s="12" t="s">
        <v>84</v>
      </c>
      <c r="AW239" s="12" t="s">
        <v>4</v>
      </c>
      <c r="AX239" s="12" t="s">
        <v>82</v>
      </c>
      <c r="AY239" s="148" t="s">
        <v>148</v>
      </c>
    </row>
    <row r="240" spans="2:65" s="1" customFormat="1" ht="49.05" customHeight="1">
      <c r="B240" s="33"/>
      <c r="C240" s="129" t="s">
        <v>466</v>
      </c>
      <c r="D240" s="129" t="s">
        <v>150</v>
      </c>
      <c r="E240" s="130" t="s">
        <v>467</v>
      </c>
      <c r="F240" s="131" t="s">
        <v>468</v>
      </c>
      <c r="G240" s="132" t="s">
        <v>264</v>
      </c>
      <c r="H240" s="133">
        <v>4.2000000000000003E-2</v>
      </c>
      <c r="I240" s="134"/>
      <c r="J240" s="135">
        <f>ROUND(I240*H240,2)</f>
        <v>0</v>
      </c>
      <c r="K240" s="131" t="s">
        <v>154</v>
      </c>
      <c r="L240" s="33"/>
      <c r="M240" s="136" t="s">
        <v>19</v>
      </c>
      <c r="N240" s="137" t="s">
        <v>45</v>
      </c>
      <c r="P240" s="138">
        <f>O240*H240</f>
        <v>0</v>
      </c>
      <c r="Q240" s="138">
        <v>0</v>
      </c>
      <c r="R240" s="138">
        <f>Q240*H240</f>
        <v>0</v>
      </c>
      <c r="S240" s="138">
        <v>0</v>
      </c>
      <c r="T240" s="139">
        <f>S240*H240</f>
        <v>0</v>
      </c>
      <c r="AR240" s="140" t="s">
        <v>193</v>
      </c>
      <c r="AT240" s="140" t="s">
        <v>150</v>
      </c>
      <c r="AU240" s="140" t="s">
        <v>84</v>
      </c>
      <c r="AY240" s="18" t="s">
        <v>148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8" t="s">
        <v>82</v>
      </c>
      <c r="BK240" s="141">
        <f>ROUND(I240*H240,2)</f>
        <v>0</v>
      </c>
      <c r="BL240" s="18" t="s">
        <v>193</v>
      </c>
      <c r="BM240" s="140" t="s">
        <v>469</v>
      </c>
    </row>
    <row r="241" spans="2:65" s="1" customFormat="1" ht="10.199999999999999">
      <c r="B241" s="33"/>
      <c r="D241" s="142" t="s">
        <v>157</v>
      </c>
      <c r="F241" s="143" t="s">
        <v>470</v>
      </c>
      <c r="I241" s="144"/>
      <c r="L241" s="33"/>
      <c r="M241" s="145"/>
      <c r="T241" s="54"/>
      <c r="AT241" s="18" t="s">
        <v>157</v>
      </c>
      <c r="AU241" s="18" t="s">
        <v>84</v>
      </c>
    </row>
    <row r="242" spans="2:65" s="1" customFormat="1" ht="49.05" customHeight="1">
      <c r="B242" s="33"/>
      <c r="C242" s="129" t="s">
        <v>471</v>
      </c>
      <c r="D242" s="129" t="s">
        <v>150</v>
      </c>
      <c r="E242" s="130" t="s">
        <v>472</v>
      </c>
      <c r="F242" s="131" t="s">
        <v>473</v>
      </c>
      <c r="G242" s="132" t="s">
        <v>264</v>
      </c>
      <c r="H242" s="133">
        <v>4.2000000000000003E-2</v>
      </c>
      <c r="I242" s="134"/>
      <c r="J242" s="135">
        <f>ROUND(I242*H242,2)</f>
        <v>0</v>
      </c>
      <c r="K242" s="131" t="s">
        <v>154</v>
      </c>
      <c r="L242" s="33"/>
      <c r="M242" s="136" t="s">
        <v>19</v>
      </c>
      <c r="N242" s="137" t="s">
        <v>45</v>
      </c>
      <c r="P242" s="138">
        <f>O242*H242</f>
        <v>0</v>
      </c>
      <c r="Q242" s="138">
        <v>0</v>
      </c>
      <c r="R242" s="138">
        <f>Q242*H242</f>
        <v>0</v>
      </c>
      <c r="S242" s="138">
        <v>0</v>
      </c>
      <c r="T242" s="139">
        <f>S242*H242</f>
        <v>0</v>
      </c>
      <c r="AR242" s="140" t="s">
        <v>193</v>
      </c>
      <c r="AT242" s="140" t="s">
        <v>150</v>
      </c>
      <c r="AU242" s="140" t="s">
        <v>84</v>
      </c>
      <c r="AY242" s="18" t="s">
        <v>148</v>
      </c>
      <c r="BE242" s="141">
        <f>IF(N242="základní",J242,0)</f>
        <v>0</v>
      </c>
      <c r="BF242" s="141">
        <f>IF(N242="snížená",J242,0)</f>
        <v>0</v>
      </c>
      <c r="BG242" s="141">
        <f>IF(N242="zákl. přenesená",J242,0)</f>
        <v>0</v>
      </c>
      <c r="BH242" s="141">
        <f>IF(N242="sníž. přenesená",J242,0)</f>
        <v>0</v>
      </c>
      <c r="BI242" s="141">
        <f>IF(N242="nulová",J242,0)</f>
        <v>0</v>
      </c>
      <c r="BJ242" s="18" t="s">
        <v>82</v>
      </c>
      <c r="BK242" s="141">
        <f>ROUND(I242*H242,2)</f>
        <v>0</v>
      </c>
      <c r="BL242" s="18" t="s">
        <v>193</v>
      </c>
      <c r="BM242" s="140" t="s">
        <v>474</v>
      </c>
    </row>
    <row r="243" spans="2:65" s="1" customFormat="1" ht="10.199999999999999">
      <c r="B243" s="33"/>
      <c r="D243" s="142" t="s">
        <v>157</v>
      </c>
      <c r="F243" s="143" t="s">
        <v>475</v>
      </c>
      <c r="I243" s="144"/>
      <c r="L243" s="33"/>
      <c r="M243" s="145"/>
      <c r="T243" s="54"/>
      <c r="AT243" s="18" t="s">
        <v>157</v>
      </c>
      <c r="AU243" s="18" t="s">
        <v>84</v>
      </c>
    </row>
    <row r="244" spans="2:65" s="11" customFormat="1" ht="22.8" customHeight="1">
      <c r="B244" s="117"/>
      <c r="D244" s="118" t="s">
        <v>73</v>
      </c>
      <c r="E244" s="127" t="s">
        <v>476</v>
      </c>
      <c r="F244" s="127" t="s">
        <v>477</v>
      </c>
      <c r="I244" s="120"/>
      <c r="J244" s="128">
        <f>BK244</f>
        <v>0</v>
      </c>
      <c r="L244" s="117"/>
      <c r="M244" s="122"/>
      <c r="P244" s="123">
        <f>SUM(P245:P268)</f>
        <v>0</v>
      </c>
      <c r="R244" s="123">
        <f>SUM(R245:R268)</f>
        <v>7.8433590000000011E-2</v>
      </c>
      <c r="T244" s="124">
        <f>SUM(T245:T268)</f>
        <v>0</v>
      </c>
      <c r="AR244" s="118" t="s">
        <v>84</v>
      </c>
      <c r="AT244" s="125" t="s">
        <v>73</v>
      </c>
      <c r="AU244" s="125" t="s">
        <v>82</v>
      </c>
      <c r="AY244" s="118" t="s">
        <v>148</v>
      </c>
      <c r="BK244" s="126">
        <f>SUM(BK245:BK268)</f>
        <v>0</v>
      </c>
    </row>
    <row r="245" spans="2:65" s="1" customFormat="1" ht="37.799999999999997" customHeight="1">
      <c r="B245" s="33"/>
      <c r="C245" s="129" t="s">
        <v>478</v>
      </c>
      <c r="D245" s="129" t="s">
        <v>150</v>
      </c>
      <c r="E245" s="130" t="s">
        <v>479</v>
      </c>
      <c r="F245" s="131" t="s">
        <v>480</v>
      </c>
      <c r="G245" s="132" t="s">
        <v>153</v>
      </c>
      <c r="H245" s="133">
        <v>11.771000000000001</v>
      </c>
      <c r="I245" s="134"/>
      <c r="J245" s="135">
        <f>ROUND(I245*H245,2)</f>
        <v>0</v>
      </c>
      <c r="K245" s="131" t="s">
        <v>154</v>
      </c>
      <c r="L245" s="33"/>
      <c r="M245" s="136" t="s">
        <v>19</v>
      </c>
      <c r="N245" s="137" t="s">
        <v>45</v>
      </c>
      <c r="P245" s="138">
        <f>O245*H245</f>
        <v>0</v>
      </c>
      <c r="Q245" s="138">
        <v>1.89E-3</v>
      </c>
      <c r="R245" s="138">
        <f>Q245*H245</f>
        <v>2.224719E-2</v>
      </c>
      <c r="S245" s="138">
        <v>0</v>
      </c>
      <c r="T245" s="139">
        <f>S245*H245</f>
        <v>0</v>
      </c>
      <c r="AR245" s="140" t="s">
        <v>193</v>
      </c>
      <c r="AT245" s="140" t="s">
        <v>150</v>
      </c>
      <c r="AU245" s="140" t="s">
        <v>84</v>
      </c>
      <c r="AY245" s="18" t="s">
        <v>148</v>
      </c>
      <c r="BE245" s="141">
        <f>IF(N245="základní",J245,0)</f>
        <v>0</v>
      </c>
      <c r="BF245" s="141">
        <f>IF(N245="snížená",J245,0)</f>
        <v>0</v>
      </c>
      <c r="BG245" s="141">
        <f>IF(N245="zákl. přenesená",J245,0)</f>
        <v>0</v>
      </c>
      <c r="BH245" s="141">
        <f>IF(N245="sníž. přenesená",J245,0)</f>
        <v>0</v>
      </c>
      <c r="BI245" s="141">
        <f>IF(N245="nulová",J245,0)</f>
        <v>0</v>
      </c>
      <c r="BJ245" s="18" t="s">
        <v>82</v>
      </c>
      <c r="BK245" s="141">
        <f>ROUND(I245*H245,2)</f>
        <v>0</v>
      </c>
      <c r="BL245" s="18" t="s">
        <v>193</v>
      </c>
      <c r="BM245" s="140" t="s">
        <v>481</v>
      </c>
    </row>
    <row r="246" spans="2:65" s="1" customFormat="1" ht="10.199999999999999">
      <c r="B246" s="33"/>
      <c r="D246" s="142" t="s">
        <v>157</v>
      </c>
      <c r="F246" s="143" t="s">
        <v>482</v>
      </c>
      <c r="I246" s="144"/>
      <c r="L246" s="33"/>
      <c r="M246" s="145"/>
      <c r="T246" s="54"/>
      <c r="AT246" s="18" t="s">
        <v>157</v>
      </c>
      <c r="AU246" s="18" t="s">
        <v>84</v>
      </c>
    </row>
    <row r="247" spans="2:65" s="12" customFormat="1" ht="10.199999999999999">
      <c r="B247" s="146"/>
      <c r="D247" s="147" t="s">
        <v>159</v>
      </c>
      <c r="E247" s="148" t="s">
        <v>19</v>
      </c>
      <c r="F247" s="149" t="s">
        <v>306</v>
      </c>
      <c r="H247" s="150">
        <v>11.771000000000001</v>
      </c>
      <c r="I247" s="151"/>
      <c r="L247" s="146"/>
      <c r="M247" s="152"/>
      <c r="T247" s="153"/>
      <c r="AT247" s="148" t="s">
        <v>159</v>
      </c>
      <c r="AU247" s="148" t="s">
        <v>84</v>
      </c>
      <c r="AV247" s="12" t="s">
        <v>84</v>
      </c>
      <c r="AW247" s="12" t="s">
        <v>33</v>
      </c>
      <c r="AX247" s="12" t="s">
        <v>82</v>
      </c>
      <c r="AY247" s="148" t="s">
        <v>148</v>
      </c>
    </row>
    <row r="248" spans="2:65" s="1" customFormat="1" ht="37.799999999999997" customHeight="1">
      <c r="B248" s="33"/>
      <c r="C248" s="129" t="s">
        <v>483</v>
      </c>
      <c r="D248" s="129" t="s">
        <v>150</v>
      </c>
      <c r="E248" s="130" t="s">
        <v>484</v>
      </c>
      <c r="F248" s="131" t="s">
        <v>485</v>
      </c>
      <c r="G248" s="132" t="s">
        <v>273</v>
      </c>
      <c r="H248" s="133">
        <v>8</v>
      </c>
      <c r="I248" s="134"/>
      <c r="J248" s="135">
        <f>ROUND(I248*H248,2)</f>
        <v>0</v>
      </c>
      <c r="K248" s="131" t="s">
        <v>154</v>
      </c>
      <c r="L248" s="33"/>
      <c r="M248" s="136" t="s">
        <v>19</v>
      </c>
      <c r="N248" s="137" t="s">
        <v>45</v>
      </c>
      <c r="P248" s="138">
        <f>O248*H248</f>
        <v>0</v>
      </c>
      <c r="Q248" s="138">
        <v>0</v>
      </c>
      <c r="R248" s="138">
        <f>Q248*H248</f>
        <v>0</v>
      </c>
      <c r="S248" s="138">
        <v>0</v>
      </c>
      <c r="T248" s="139">
        <f>S248*H248</f>
        <v>0</v>
      </c>
      <c r="AR248" s="140" t="s">
        <v>193</v>
      </c>
      <c r="AT248" s="140" t="s">
        <v>150</v>
      </c>
      <c r="AU248" s="140" t="s">
        <v>84</v>
      </c>
      <c r="AY248" s="18" t="s">
        <v>148</v>
      </c>
      <c r="BE248" s="141">
        <f>IF(N248="základní",J248,0)</f>
        <v>0</v>
      </c>
      <c r="BF248" s="141">
        <f>IF(N248="snížená",J248,0)</f>
        <v>0</v>
      </c>
      <c r="BG248" s="141">
        <f>IF(N248="zákl. přenesená",J248,0)</f>
        <v>0</v>
      </c>
      <c r="BH248" s="141">
        <f>IF(N248="sníž. přenesená",J248,0)</f>
        <v>0</v>
      </c>
      <c r="BI248" s="141">
        <f>IF(N248="nulová",J248,0)</f>
        <v>0</v>
      </c>
      <c r="BJ248" s="18" t="s">
        <v>82</v>
      </c>
      <c r="BK248" s="141">
        <f>ROUND(I248*H248,2)</f>
        <v>0</v>
      </c>
      <c r="BL248" s="18" t="s">
        <v>193</v>
      </c>
      <c r="BM248" s="140" t="s">
        <v>486</v>
      </c>
    </row>
    <row r="249" spans="2:65" s="1" customFormat="1" ht="10.199999999999999">
      <c r="B249" s="33"/>
      <c r="D249" s="142" t="s">
        <v>157</v>
      </c>
      <c r="F249" s="143" t="s">
        <v>487</v>
      </c>
      <c r="I249" s="144"/>
      <c r="L249" s="33"/>
      <c r="M249" s="145"/>
      <c r="T249" s="54"/>
      <c r="AT249" s="18" t="s">
        <v>157</v>
      </c>
      <c r="AU249" s="18" t="s">
        <v>84</v>
      </c>
    </row>
    <row r="250" spans="2:65" s="14" customFormat="1" ht="10.199999999999999">
      <c r="B250" s="161"/>
      <c r="D250" s="147" t="s">
        <v>159</v>
      </c>
      <c r="E250" s="162" t="s">
        <v>19</v>
      </c>
      <c r="F250" s="163" t="s">
        <v>488</v>
      </c>
      <c r="H250" s="162" t="s">
        <v>19</v>
      </c>
      <c r="I250" s="164"/>
      <c r="L250" s="161"/>
      <c r="M250" s="165"/>
      <c r="T250" s="166"/>
      <c r="AT250" s="162" t="s">
        <v>159</v>
      </c>
      <c r="AU250" s="162" t="s">
        <v>84</v>
      </c>
      <c r="AV250" s="14" t="s">
        <v>82</v>
      </c>
      <c r="AW250" s="14" t="s">
        <v>33</v>
      </c>
      <c r="AX250" s="14" t="s">
        <v>74</v>
      </c>
      <c r="AY250" s="162" t="s">
        <v>148</v>
      </c>
    </row>
    <row r="251" spans="2:65" s="12" customFormat="1" ht="10.199999999999999">
      <c r="B251" s="146"/>
      <c r="D251" s="147" t="s">
        <v>159</v>
      </c>
      <c r="E251" s="148" t="s">
        <v>304</v>
      </c>
      <c r="F251" s="149" t="s">
        <v>489</v>
      </c>
      <c r="H251" s="150">
        <v>8</v>
      </c>
      <c r="I251" s="151"/>
      <c r="L251" s="146"/>
      <c r="M251" s="152"/>
      <c r="T251" s="153"/>
      <c r="AT251" s="148" t="s">
        <v>159</v>
      </c>
      <c r="AU251" s="148" t="s">
        <v>84</v>
      </c>
      <c r="AV251" s="12" t="s">
        <v>84</v>
      </c>
      <c r="AW251" s="12" t="s">
        <v>33</v>
      </c>
      <c r="AX251" s="12" t="s">
        <v>82</v>
      </c>
      <c r="AY251" s="148" t="s">
        <v>148</v>
      </c>
    </row>
    <row r="252" spans="2:65" s="1" customFormat="1" ht="16.5" customHeight="1">
      <c r="B252" s="33"/>
      <c r="C252" s="175" t="s">
        <v>278</v>
      </c>
      <c r="D252" s="175" t="s">
        <v>275</v>
      </c>
      <c r="E252" s="176" t="s">
        <v>490</v>
      </c>
      <c r="F252" s="177" t="s">
        <v>491</v>
      </c>
      <c r="G252" s="178" t="s">
        <v>252</v>
      </c>
      <c r="H252" s="179">
        <v>2.4</v>
      </c>
      <c r="I252" s="180"/>
      <c r="J252" s="181">
        <f>ROUND(I252*H252,2)</f>
        <v>0</v>
      </c>
      <c r="K252" s="177" t="s">
        <v>154</v>
      </c>
      <c r="L252" s="182"/>
      <c r="M252" s="183" t="s">
        <v>19</v>
      </c>
      <c r="N252" s="184" t="s">
        <v>45</v>
      </c>
      <c r="P252" s="138">
        <f>O252*H252</f>
        <v>0</v>
      </c>
      <c r="Q252" s="138">
        <v>1.2999999999999999E-3</v>
      </c>
      <c r="R252" s="138">
        <f>Q252*H252</f>
        <v>3.1199999999999999E-3</v>
      </c>
      <c r="S252" s="138">
        <v>0</v>
      </c>
      <c r="T252" s="139">
        <f>S252*H252</f>
        <v>0</v>
      </c>
      <c r="AR252" s="140" t="s">
        <v>278</v>
      </c>
      <c r="AT252" s="140" t="s">
        <v>275</v>
      </c>
      <c r="AU252" s="140" t="s">
        <v>84</v>
      </c>
      <c r="AY252" s="18" t="s">
        <v>148</v>
      </c>
      <c r="BE252" s="141">
        <f>IF(N252="základní",J252,0)</f>
        <v>0</v>
      </c>
      <c r="BF252" s="141">
        <f>IF(N252="snížená",J252,0)</f>
        <v>0</v>
      </c>
      <c r="BG252" s="141">
        <f>IF(N252="zákl. přenesená",J252,0)</f>
        <v>0</v>
      </c>
      <c r="BH252" s="141">
        <f>IF(N252="sníž. přenesená",J252,0)</f>
        <v>0</v>
      </c>
      <c r="BI252" s="141">
        <f>IF(N252="nulová",J252,0)</f>
        <v>0</v>
      </c>
      <c r="BJ252" s="18" t="s">
        <v>82</v>
      </c>
      <c r="BK252" s="141">
        <f>ROUND(I252*H252,2)</f>
        <v>0</v>
      </c>
      <c r="BL252" s="18" t="s">
        <v>193</v>
      </c>
      <c r="BM252" s="140" t="s">
        <v>492</v>
      </c>
    </row>
    <row r="253" spans="2:65" s="12" customFormat="1" ht="10.199999999999999">
      <c r="B253" s="146"/>
      <c r="D253" s="147" t="s">
        <v>159</v>
      </c>
      <c r="E253" s="148" t="s">
        <v>19</v>
      </c>
      <c r="F253" s="149" t="s">
        <v>493</v>
      </c>
      <c r="H253" s="150">
        <v>2.4</v>
      </c>
      <c r="I253" s="151"/>
      <c r="L253" s="146"/>
      <c r="M253" s="152"/>
      <c r="T253" s="153"/>
      <c r="AT253" s="148" t="s">
        <v>159</v>
      </c>
      <c r="AU253" s="148" t="s">
        <v>84</v>
      </c>
      <c r="AV253" s="12" t="s">
        <v>84</v>
      </c>
      <c r="AW253" s="12" t="s">
        <v>33</v>
      </c>
      <c r="AX253" s="12" t="s">
        <v>74</v>
      </c>
      <c r="AY253" s="148" t="s">
        <v>148</v>
      </c>
    </row>
    <row r="254" spans="2:65" s="13" customFormat="1" ht="10.199999999999999">
      <c r="B254" s="154"/>
      <c r="D254" s="147" t="s">
        <v>159</v>
      </c>
      <c r="E254" s="155" t="s">
        <v>19</v>
      </c>
      <c r="F254" s="156" t="s">
        <v>161</v>
      </c>
      <c r="H254" s="157">
        <v>2.4</v>
      </c>
      <c r="I254" s="158"/>
      <c r="L254" s="154"/>
      <c r="M254" s="159"/>
      <c r="T254" s="160"/>
      <c r="AT254" s="155" t="s">
        <v>159</v>
      </c>
      <c r="AU254" s="155" t="s">
        <v>84</v>
      </c>
      <c r="AV254" s="13" t="s">
        <v>155</v>
      </c>
      <c r="AW254" s="13" t="s">
        <v>33</v>
      </c>
      <c r="AX254" s="13" t="s">
        <v>82</v>
      </c>
      <c r="AY254" s="155" t="s">
        <v>148</v>
      </c>
    </row>
    <row r="255" spans="2:65" s="1" customFormat="1" ht="24.15" customHeight="1">
      <c r="B255" s="33"/>
      <c r="C255" s="175" t="s">
        <v>494</v>
      </c>
      <c r="D255" s="175" t="s">
        <v>275</v>
      </c>
      <c r="E255" s="176" t="s">
        <v>495</v>
      </c>
      <c r="F255" s="177" t="s">
        <v>496</v>
      </c>
      <c r="G255" s="178" t="s">
        <v>497</v>
      </c>
      <c r="H255" s="179">
        <v>0.08</v>
      </c>
      <c r="I255" s="180"/>
      <c r="J255" s="181">
        <f>ROUND(I255*H255,2)</f>
        <v>0</v>
      </c>
      <c r="K255" s="177" t="s">
        <v>154</v>
      </c>
      <c r="L255" s="182"/>
      <c r="M255" s="183" t="s">
        <v>19</v>
      </c>
      <c r="N255" s="184" t="s">
        <v>45</v>
      </c>
      <c r="P255" s="138">
        <f>O255*H255</f>
        <v>0</v>
      </c>
      <c r="Q255" s="138">
        <v>3.3300000000000001E-3</v>
      </c>
      <c r="R255" s="138">
        <f>Q255*H255</f>
        <v>2.6640000000000002E-4</v>
      </c>
      <c r="S255" s="138">
        <v>0</v>
      </c>
      <c r="T255" s="139">
        <f>S255*H255</f>
        <v>0</v>
      </c>
      <c r="AR255" s="140" t="s">
        <v>278</v>
      </c>
      <c r="AT255" s="140" t="s">
        <v>275</v>
      </c>
      <c r="AU255" s="140" t="s">
        <v>84</v>
      </c>
      <c r="AY255" s="18" t="s">
        <v>148</v>
      </c>
      <c r="BE255" s="141">
        <f>IF(N255="základní",J255,0)</f>
        <v>0</v>
      </c>
      <c r="BF255" s="141">
        <f>IF(N255="snížená",J255,0)</f>
        <v>0</v>
      </c>
      <c r="BG255" s="141">
        <f>IF(N255="zákl. přenesená",J255,0)</f>
        <v>0</v>
      </c>
      <c r="BH255" s="141">
        <f>IF(N255="sníž. přenesená",J255,0)</f>
        <v>0</v>
      </c>
      <c r="BI255" s="141">
        <f>IF(N255="nulová",J255,0)</f>
        <v>0</v>
      </c>
      <c r="BJ255" s="18" t="s">
        <v>82</v>
      </c>
      <c r="BK255" s="141">
        <f>ROUND(I255*H255,2)</f>
        <v>0</v>
      </c>
      <c r="BL255" s="18" t="s">
        <v>193</v>
      </c>
      <c r="BM255" s="140" t="s">
        <v>498</v>
      </c>
    </row>
    <row r="256" spans="2:65" s="12" customFormat="1" ht="10.199999999999999">
      <c r="B256" s="146"/>
      <c r="D256" s="147" t="s">
        <v>159</v>
      </c>
      <c r="E256" s="148" t="s">
        <v>19</v>
      </c>
      <c r="F256" s="149" t="s">
        <v>499</v>
      </c>
      <c r="H256" s="150">
        <v>0.08</v>
      </c>
      <c r="I256" s="151"/>
      <c r="L256" s="146"/>
      <c r="M256" s="152"/>
      <c r="T256" s="153"/>
      <c r="AT256" s="148" t="s">
        <v>159</v>
      </c>
      <c r="AU256" s="148" t="s">
        <v>84</v>
      </c>
      <c r="AV256" s="12" t="s">
        <v>84</v>
      </c>
      <c r="AW256" s="12" t="s">
        <v>33</v>
      </c>
      <c r="AX256" s="12" t="s">
        <v>82</v>
      </c>
      <c r="AY256" s="148" t="s">
        <v>148</v>
      </c>
    </row>
    <row r="257" spans="2:65" s="1" customFormat="1" ht="55.5" customHeight="1">
      <c r="B257" s="33"/>
      <c r="C257" s="129" t="s">
        <v>500</v>
      </c>
      <c r="D257" s="129" t="s">
        <v>150</v>
      </c>
      <c r="E257" s="130" t="s">
        <v>501</v>
      </c>
      <c r="F257" s="131" t="s">
        <v>502</v>
      </c>
      <c r="G257" s="132" t="s">
        <v>252</v>
      </c>
      <c r="H257" s="133">
        <v>9.56</v>
      </c>
      <c r="I257" s="134"/>
      <c r="J257" s="135">
        <f>ROUND(I257*H257,2)</f>
        <v>0</v>
      </c>
      <c r="K257" s="131" t="s">
        <v>154</v>
      </c>
      <c r="L257" s="33"/>
      <c r="M257" s="136" t="s">
        <v>19</v>
      </c>
      <c r="N257" s="137" t="s">
        <v>45</v>
      </c>
      <c r="P257" s="138">
        <f>O257*H257</f>
        <v>0</v>
      </c>
      <c r="Q257" s="138">
        <v>0</v>
      </c>
      <c r="R257" s="138">
        <f>Q257*H257</f>
        <v>0</v>
      </c>
      <c r="S257" s="138">
        <v>0</v>
      </c>
      <c r="T257" s="139">
        <f>S257*H257</f>
        <v>0</v>
      </c>
      <c r="AR257" s="140" t="s">
        <v>193</v>
      </c>
      <c r="AT257" s="140" t="s">
        <v>150</v>
      </c>
      <c r="AU257" s="140" t="s">
        <v>84</v>
      </c>
      <c r="AY257" s="18" t="s">
        <v>148</v>
      </c>
      <c r="BE257" s="141">
        <f>IF(N257="základní",J257,0)</f>
        <v>0</v>
      </c>
      <c r="BF257" s="141">
        <f>IF(N257="snížená",J257,0)</f>
        <v>0</v>
      </c>
      <c r="BG257" s="141">
        <f>IF(N257="zákl. přenesená",J257,0)</f>
        <v>0</v>
      </c>
      <c r="BH257" s="141">
        <f>IF(N257="sníž. přenesená",J257,0)</f>
        <v>0</v>
      </c>
      <c r="BI257" s="141">
        <f>IF(N257="nulová",J257,0)</f>
        <v>0</v>
      </c>
      <c r="BJ257" s="18" t="s">
        <v>82</v>
      </c>
      <c r="BK257" s="141">
        <f>ROUND(I257*H257,2)</f>
        <v>0</v>
      </c>
      <c r="BL257" s="18" t="s">
        <v>193</v>
      </c>
      <c r="BM257" s="140" t="s">
        <v>503</v>
      </c>
    </row>
    <row r="258" spans="2:65" s="1" customFormat="1" ht="10.199999999999999">
      <c r="B258" s="33"/>
      <c r="D258" s="142" t="s">
        <v>157</v>
      </c>
      <c r="F258" s="143" t="s">
        <v>504</v>
      </c>
      <c r="I258" s="144"/>
      <c r="L258" s="33"/>
      <c r="M258" s="145"/>
      <c r="T258" s="54"/>
      <c r="AT258" s="18" t="s">
        <v>157</v>
      </c>
      <c r="AU258" s="18" t="s">
        <v>84</v>
      </c>
    </row>
    <row r="259" spans="2:65" s="14" customFormat="1" ht="10.199999999999999">
      <c r="B259" s="161"/>
      <c r="D259" s="147" t="s">
        <v>159</v>
      </c>
      <c r="E259" s="162" t="s">
        <v>19</v>
      </c>
      <c r="F259" s="163" t="s">
        <v>505</v>
      </c>
      <c r="H259" s="162" t="s">
        <v>19</v>
      </c>
      <c r="I259" s="164"/>
      <c r="L259" s="161"/>
      <c r="M259" s="165"/>
      <c r="T259" s="166"/>
      <c r="AT259" s="162" t="s">
        <v>159</v>
      </c>
      <c r="AU259" s="162" t="s">
        <v>84</v>
      </c>
      <c r="AV259" s="14" t="s">
        <v>82</v>
      </c>
      <c r="AW259" s="14" t="s">
        <v>33</v>
      </c>
      <c r="AX259" s="14" t="s">
        <v>74</v>
      </c>
      <c r="AY259" s="162" t="s">
        <v>148</v>
      </c>
    </row>
    <row r="260" spans="2:65" s="12" customFormat="1" ht="10.199999999999999">
      <c r="B260" s="146"/>
      <c r="D260" s="147" t="s">
        <v>159</v>
      </c>
      <c r="E260" s="148" t="s">
        <v>297</v>
      </c>
      <c r="F260" s="149" t="s">
        <v>506</v>
      </c>
      <c r="H260" s="150">
        <v>9.56</v>
      </c>
      <c r="I260" s="151"/>
      <c r="L260" s="146"/>
      <c r="M260" s="152"/>
      <c r="T260" s="153"/>
      <c r="AT260" s="148" t="s">
        <v>159</v>
      </c>
      <c r="AU260" s="148" t="s">
        <v>84</v>
      </c>
      <c r="AV260" s="12" t="s">
        <v>84</v>
      </c>
      <c r="AW260" s="12" t="s">
        <v>33</v>
      </c>
      <c r="AX260" s="12" t="s">
        <v>74</v>
      </c>
      <c r="AY260" s="148" t="s">
        <v>148</v>
      </c>
    </row>
    <row r="261" spans="2:65" s="13" customFormat="1" ht="10.199999999999999">
      <c r="B261" s="154"/>
      <c r="D261" s="147" t="s">
        <v>159</v>
      </c>
      <c r="E261" s="155" t="s">
        <v>19</v>
      </c>
      <c r="F261" s="156" t="s">
        <v>161</v>
      </c>
      <c r="H261" s="157">
        <v>9.56</v>
      </c>
      <c r="I261" s="158"/>
      <c r="L261" s="154"/>
      <c r="M261" s="159"/>
      <c r="T261" s="160"/>
      <c r="AT261" s="155" t="s">
        <v>159</v>
      </c>
      <c r="AU261" s="155" t="s">
        <v>84</v>
      </c>
      <c r="AV261" s="13" t="s">
        <v>155</v>
      </c>
      <c r="AW261" s="13" t="s">
        <v>33</v>
      </c>
      <c r="AX261" s="13" t="s">
        <v>82</v>
      </c>
      <c r="AY261" s="155" t="s">
        <v>148</v>
      </c>
    </row>
    <row r="262" spans="2:65" s="1" customFormat="1" ht="21.75" customHeight="1">
      <c r="B262" s="33"/>
      <c r="C262" s="175" t="s">
        <v>507</v>
      </c>
      <c r="D262" s="175" t="s">
        <v>275</v>
      </c>
      <c r="E262" s="176" t="s">
        <v>508</v>
      </c>
      <c r="F262" s="177" t="s">
        <v>509</v>
      </c>
      <c r="G262" s="178" t="s">
        <v>153</v>
      </c>
      <c r="H262" s="179">
        <v>9.6000000000000002E-2</v>
      </c>
      <c r="I262" s="180"/>
      <c r="J262" s="181">
        <f>ROUND(I262*H262,2)</f>
        <v>0</v>
      </c>
      <c r="K262" s="177" t="s">
        <v>154</v>
      </c>
      <c r="L262" s="182"/>
      <c r="M262" s="183" t="s">
        <v>19</v>
      </c>
      <c r="N262" s="184" t="s">
        <v>45</v>
      </c>
      <c r="P262" s="138">
        <f>O262*H262</f>
        <v>0</v>
      </c>
      <c r="Q262" s="138">
        <v>0.55000000000000004</v>
      </c>
      <c r="R262" s="138">
        <f>Q262*H262</f>
        <v>5.2800000000000007E-2</v>
      </c>
      <c r="S262" s="138">
        <v>0</v>
      </c>
      <c r="T262" s="139">
        <f>S262*H262</f>
        <v>0</v>
      </c>
      <c r="AR262" s="140" t="s">
        <v>278</v>
      </c>
      <c r="AT262" s="140" t="s">
        <v>275</v>
      </c>
      <c r="AU262" s="140" t="s">
        <v>84</v>
      </c>
      <c r="AY262" s="18" t="s">
        <v>148</v>
      </c>
      <c r="BE262" s="141">
        <f>IF(N262="základní",J262,0)</f>
        <v>0</v>
      </c>
      <c r="BF262" s="141">
        <f>IF(N262="snížená",J262,0)</f>
        <v>0</v>
      </c>
      <c r="BG262" s="141">
        <f>IF(N262="zákl. přenesená",J262,0)</f>
        <v>0</v>
      </c>
      <c r="BH262" s="141">
        <f>IF(N262="sníž. přenesená",J262,0)</f>
        <v>0</v>
      </c>
      <c r="BI262" s="141">
        <f>IF(N262="nulová",J262,0)</f>
        <v>0</v>
      </c>
      <c r="BJ262" s="18" t="s">
        <v>82</v>
      </c>
      <c r="BK262" s="141">
        <f>ROUND(I262*H262,2)</f>
        <v>0</v>
      </c>
      <c r="BL262" s="18" t="s">
        <v>193</v>
      </c>
      <c r="BM262" s="140" t="s">
        <v>510</v>
      </c>
    </row>
    <row r="263" spans="2:65" s="12" customFormat="1" ht="10.199999999999999">
      <c r="B263" s="146"/>
      <c r="D263" s="147" t="s">
        <v>159</v>
      </c>
      <c r="E263" s="148" t="s">
        <v>19</v>
      </c>
      <c r="F263" s="149" t="s">
        <v>511</v>
      </c>
      <c r="H263" s="150">
        <v>9.6000000000000002E-2</v>
      </c>
      <c r="I263" s="151"/>
      <c r="L263" s="146"/>
      <c r="M263" s="152"/>
      <c r="T263" s="153"/>
      <c r="AT263" s="148" t="s">
        <v>159</v>
      </c>
      <c r="AU263" s="148" t="s">
        <v>84</v>
      </c>
      <c r="AV263" s="12" t="s">
        <v>84</v>
      </c>
      <c r="AW263" s="12" t="s">
        <v>33</v>
      </c>
      <c r="AX263" s="12" t="s">
        <v>74</v>
      </c>
      <c r="AY263" s="148" t="s">
        <v>148</v>
      </c>
    </row>
    <row r="264" spans="2:65" s="13" customFormat="1" ht="10.199999999999999">
      <c r="B264" s="154"/>
      <c r="D264" s="147" t="s">
        <v>159</v>
      </c>
      <c r="E264" s="155" t="s">
        <v>512</v>
      </c>
      <c r="F264" s="156" t="s">
        <v>161</v>
      </c>
      <c r="H264" s="157">
        <v>9.6000000000000002E-2</v>
      </c>
      <c r="I264" s="158"/>
      <c r="L264" s="154"/>
      <c r="M264" s="159"/>
      <c r="T264" s="160"/>
      <c r="AT264" s="155" t="s">
        <v>159</v>
      </c>
      <c r="AU264" s="155" t="s">
        <v>84</v>
      </c>
      <c r="AV264" s="13" t="s">
        <v>155</v>
      </c>
      <c r="AW264" s="13" t="s">
        <v>33</v>
      </c>
      <c r="AX264" s="13" t="s">
        <v>82</v>
      </c>
      <c r="AY264" s="155" t="s">
        <v>148</v>
      </c>
    </row>
    <row r="265" spans="2:65" s="1" customFormat="1" ht="49.05" customHeight="1">
      <c r="B265" s="33"/>
      <c r="C265" s="129" t="s">
        <v>513</v>
      </c>
      <c r="D265" s="129" t="s">
        <v>150</v>
      </c>
      <c r="E265" s="130" t="s">
        <v>514</v>
      </c>
      <c r="F265" s="131" t="s">
        <v>515</v>
      </c>
      <c r="G265" s="132" t="s">
        <v>264</v>
      </c>
      <c r="H265" s="133">
        <v>7.8E-2</v>
      </c>
      <c r="I265" s="134"/>
      <c r="J265" s="135">
        <f>ROUND(I265*H265,2)</f>
        <v>0</v>
      </c>
      <c r="K265" s="131" t="s">
        <v>154</v>
      </c>
      <c r="L265" s="33"/>
      <c r="M265" s="136" t="s">
        <v>19</v>
      </c>
      <c r="N265" s="137" t="s">
        <v>45</v>
      </c>
      <c r="P265" s="138">
        <f>O265*H265</f>
        <v>0</v>
      </c>
      <c r="Q265" s="138">
        <v>0</v>
      </c>
      <c r="R265" s="138">
        <f>Q265*H265</f>
        <v>0</v>
      </c>
      <c r="S265" s="138">
        <v>0</v>
      </c>
      <c r="T265" s="139">
        <f>S265*H265</f>
        <v>0</v>
      </c>
      <c r="AR265" s="140" t="s">
        <v>193</v>
      </c>
      <c r="AT265" s="140" t="s">
        <v>150</v>
      </c>
      <c r="AU265" s="140" t="s">
        <v>84</v>
      </c>
      <c r="AY265" s="18" t="s">
        <v>148</v>
      </c>
      <c r="BE265" s="141">
        <f>IF(N265="základní",J265,0)</f>
        <v>0</v>
      </c>
      <c r="BF265" s="141">
        <f>IF(N265="snížená",J265,0)</f>
        <v>0</v>
      </c>
      <c r="BG265" s="141">
        <f>IF(N265="zákl. přenesená",J265,0)</f>
        <v>0</v>
      </c>
      <c r="BH265" s="141">
        <f>IF(N265="sníž. přenesená",J265,0)</f>
        <v>0</v>
      </c>
      <c r="BI265" s="141">
        <f>IF(N265="nulová",J265,0)</f>
        <v>0</v>
      </c>
      <c r="BJ265" s="18" t="s">
        <v>82</v>
      </c>
      <c r="BK265" s="141">
        <f>ROUND(I265*H265,2)</f>
        <v>0</v>
      </c>
      <c r="BL265" s="18" t="s">
        <v>193</v>
      </c>
      <c r="BM265" s="140" t="s">
        <v>516</v>
      </c>
    </row>
    <row r="266" spans="2:65" s="1" customFormat="1" ht="10.199999999999999">
      <c r="B266" s="33"/>
      <c r="D266" s="142" t="s">
        <v>157</v>
      </c>
      <c r="F266" s="143" t="s">
        <v>517</v>
      </c>
      <c r="I266" s="144"/>
      <c r="L266" s="33"/>
      <c r="M266" s="145"/>
      <c r="T266" s="54"/>
      <c r="AT266" s="18" t="s">
        <v>157</v>
      </c>
      <c r="AU266" s="18" t="s">
        <v>84</v>
      </c>
    </row>
    <row r="267" spans="2:65" s="1" customFormat="1" ht="49.05" customHeight="1">
      <c r="B267" s="33"/>
      <c r="C267" s="129" t="s">
        <v>518</v>
      </c>
      <c r="D267" s="129" t="s">
        <v>150</v>
      </c>
      <c r="E267" s="130" t="s">
        <v>519</v>
      </c>
      <c r="F267" s="131" t="s">
        <v>520</v>
      </c>
      <c r="G267" s="132" t="s">
        <v>264</v>
      </c>
      <c r="H267" s="133">
        <v>7.8E-2</v>
      </c>
      <c r="I267" s="134"/>
      <c r="J267" s="135">
        <f>ROUND(I267*H267,2)</f>
        <v>0</v>
      </c>
      <c r="K267" s="131" t="s">
        <v>154</v>
      </c>
      <c r="L267" s="33"/>
      <c r="M267" s="136" t="s">
        <v>19</v>
      </c>
      <c r="N267" s="137" t="s">
        <v>45</v>
      </c>
      <c r="P267" s="138">
        <f>O267*H267</f>
        <v>0</v>
      </c>
      <c r="Q267" s="138">
        <v>0</v>
      </c>
      <c r="R267" s="138">
        <f>Q267*H267</f>
        <v>0</v>
      </c>
      <c r="S267" s="138">
        <v>0</v>
      </c>
      <c r="T267" s="139">
        <f>S267*H267</f>
        <v>0</v>
      </c>
      <c r="AR267" s="140" t="s">
        <v>193</v>
      </c>
      <c r="AT267" s="140" t="s">
        <v>150</v>
      </c>
      <c r="AU267" s="140" t="s">
        <v>84</v>
      </c>
      <c r="AY267" s="18" t="s">
        <v>148</v>
      </c>
      <c r="BE267" s="141">
        <f>IF(N267="základní",J267,0)</f>
        <v>0</v>
      </c>
      <c r="BF267" s="141">
        <f>IF(N267="snížená",J267,0)</f>
        <v>0</v>
      </c>
      <c r="BG267" s="141">
        <f>IF(N267="zákl. přenesená",J267,0)</f>
        <v>0</v>
      </c>
      <c r="BH267" s="141">
        <f>IF(N267="sníž. přenesená",J267,0)</f>
        <v>0</v>
      </c>
      <c r="BI267" s="141">
        <f>IF(N267="nulová",J267,0)</f>
        <v>0</v>
      </c>
      <c r="BJ267" s="18" t="s">
        <v>82</v>
      </c>
      <c r="BK267" s="141">
        <f>ROUND(I267*H267,2)</f>
        <v>0</v>
      </c>
      <c r="BL267" s="18" t="s">
        <v>193</v>
      </c>
      <c r="BM267" s="140" t="s">
        <v>521</v>
      </c>
    </row>
    <row r="268" spans="2:65" s="1" customFormat="1" ht="10.199999999999999">
      <c r="B268" s="33"/>
      <c r="D268" s="142" t="s">
        <v>157</v>
      </c>
      <c r="F268" s="143" t="s">
        <v>522</v>
      </c>
      <c r="I268" s="144"/>
      <c r="L268" s="33"/>
      <c r="M268" s="145"/>
      <c r="T268" s="54"/>
      <c r="AT268" s="18" t="s">
        <v>157</v>
      </c>
      <c r="AU268" s="18" t="s">
        <v>84</v>
      </c>
    </row>
    <row r="269" spans="2:65" s="11" customFormat="1" ht="22.8" customHeight="1">
      <c r="B269" s="117"/>
      <c r="D269" s="118" t="s">
        <v>73</v>
      </c>
      <c r="E269" s="127" t="s">
        <v>523</v>
      </c>
      <c r="F269" s="127" t="s">
        <v>524</v>
      </c>
      <c r="I269" s="120"/>
      <c r="J269" s="128">
        <f>BK269</f>
        <v>0</v>
      </c>
      <c r="L269" s="117"/>
      <c r="M269" s="122"/>
      <c r="P269" s="123">
        <f>SUM(P270:P279)</f>
        <v>0</v>
      </c>
      <c r="R269" s="123">
        <f>SUM(R270:R279)</f>
        <v>0</v>
      </c>
      <c r="T269" s="124">
        <f>SUM(T270:T279)</f>
        <v>0</v>
      </c>
      <c r="AR269" s="118" t="s">
        <v>84</v>
      </c>
      <c r="AT269" s="125" t="s">
        <v>73</v>
      </c>
      <c r="AU269" s="125" t="s">
        <v>82</v>
      </c>
      <c r="AY269" s="118" t="s">
        <v>148</v>
      </c>
      <c r="BK269" s="126">
        <f>SUM(BK270:BK279)</f>
        <v>0</v>
      </c>
    </row>
    <row r="270" spans="2:65" s="1" customFormat="1" ht="24.15" customHeight="1">
      <c r="B270" s="33"/>
      <c r="C270" s="129" t="s">
        <v>525</v>
      </c>
      <c r="D270" s="129" t="s">
        <v>150</v>
      </c>
      <c r="E270" s="130" t="s">
        <v>526</v>
      </c>
      <c r="F270" s="131" t="s">
        <v>527</v>
      </c>
      <c r="G270" s="132" t="s">
        <v>221</v>
      </c>
      <c r="H270" s="133">
        <v>19.073</v>
      </c>
      <c r="I270" s="134"/>
      <c r="J270" s="135">
        <f>ROUND(I270*H270,2)</f>
        <v>0</v>
      </c>
      <c r="K270" s="131" t="s">
        <v>154</v>
      </c>
      <c r="L270" s="33"/>
      <c r="M270" s="136" t="s">
        <v>19</v>
      </c>
      <c r="N270" s="137" t="s">
        <v>45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193</v>
      </c>
      <c r="AT270" s="140" t="s">
        <v>150</v>
      </c>
      <c r="AU270" s="140" t="s">
        <v>84</v>
      </c>
      <c r="AY270" s="18" t="s">
        <v>148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8" t="s">
        <v>82</v>
      </c>
      <c r="BK270" s="141">
        <f>ROUND(I270*H270,2)</f>
        <v>0</v>
      </c>
      <c r="BL270" s="18" t="s">
        <v>193</v>
      </c>
      <c r="BM270" s="140" t="s">
        <v>528</v>
      </c>
    </row>
    <row r="271" spans="2:65" s="1" customFormat="1" ht="10.199999999999999">
      <c r="B271" s="33"/>
      <c r="D271" s="142" t="s">
        <v>157</v>
      </c>
      <c r="F271" s="143" t="s">
        <v>529</v>
      </c>
      <c r="I271" s="144"/>
      <c r="L271" s="33"/>
      <c r="M271" s="145"/>
      <c r="T271" s="54"/>
      <c r="AT271" s="18" t="s">
        <v>157</v>
      </c>
      <c r="AU271" s="18" t="s">
        <v>84</v>
      </c>
    </row>
    <row r="272" spans="2:65" s="14" customFormat="1" ht="10.199999999999999">
      <c r="B272" s="161"/>
      <c r="D272" s="147" t="s">
        <v>159</v>
      </c>
      <c r="E272" s="162" t="s">
        <v>19</v>
      </c>
      <c r="F272" s="163" t="s">
        <v>327</v>
      </c>
      <c r="H272" s="162" t="s">
        <v>19</v>
      </c>
      <c r="I272" s="164"/>
      <c r="L272" s="161"/>
      <c r="M272" s="165"/>
      <c r="T272" s="166"/>
      <c r="AT272" s="162" t="s">
        <v>159</v>
      </c>
      <c r="AU272" s="162" t="s">
        <v>84</v>
      </c>
      <c r="AV272" s="14" t="s">
        <v>82</v>
      </c>
      <c r="AW272" s="14" t="s">
        <v>33</v>
      </c>
      <c r="AX272" s="14" t="s">
        <v>74</v>
      </c>
      <c r="AY272" s="162" t="s">
        <v>148</v>
      </c>
    </row>
    <row r="273" spans="2:65" s="12" customFormat="1" ht="10.199999999999999">
      <c r="B273" s="146"/>
      <c r="D273" s="147" t="s">
        <v>159</v>
      </c>
      <c r="E273" s="148" t="s">
        <v>19</v>
      </c>
      <c r="F273" s="149" t="s">
        <v>530</v>
      </c>
      <c r="H273" s="150">
        <v>19.073</v>
      </c>
      <c r="I273" s="151"/>
      <c r="L273" s="146"/>
      <c r="M273" s="152"/>
      <c r="T273" s="153"/>
      <c r="AT273" s="148" t="s">
        <v>159</v>
      </c>
      <c r="AU273" s="148" t="s">
        <v>84</v>
      </c>
      <c r="AV273" s="12" t="s">
        <v>84</v>
      </c>
      <c r="AW273" s="12" t="s">
        <v>33</v>
      </c>
      <c r="AX273" s="12" t="s">
        <v>74</v>
      </c>
      <c r="AY273" s="148" t="s">
        <v>148</v>
      </c>
    </row>
    <row r="274" spans="2:65" s="13" customFormat="1" ht="10.199999999999999">
      <c r="B274" s="154"/>
      <c r="D274" s="147" t="s">
        <v>159</v>
      </c>
      <c r="E274" s="155" t="s">
        <v>19</v>
      </c>
      <c r="F274" s="156" t="s">
        <v>161</v>
      </c>
      <c r="H274" s="157">
        <v>19.073</v>
      </c>
      <c r="I274" s="158"/>
      <c r="L274" s="154"/>
      <c r="M274" s="159"/>
      <c r="T274" s="160"/>
      <c r="AT274" s="155" t="s">
        <v>159</v>
      </c>
      <c r="AU274" s="155" t="s">
        <v>84</v>
      </c>
      <c r="AV274" s="13" t="s">
        <v>155</v>
      </c>
      <c r="AW274" s="13" t="s">
        <v>33</v>
      </c>
      <c r="AX274" s="13" t="s">
        <v>82</v>
      </c>
      <c r="AY274" s="155" t="s">
        <v>148</v>
      </c>
    </row>
    <row r="275" spans="2:65" s="1" customFormat="1" ht="24.15" customHeight="1">
      <c r="B275" s="33"/>
      <c r="C275" s="129" t="s">
        <v>531</v>
      </c>
      <c r="D275" s="129" t="s">
        <v>150</v>
      </c>
      <c r="E275" s="130" t="s">
        <v>532</v>
      </c>
      <c r="F275" s="131" t="s">
        <v>533</v>
      </c>
      <c r="G275" s="132" t="s">
        <v>221</v>
      </c>
      <c r="H275" s="133">
        <v>5.32</v>
      </c>
      <c r="I275" s="134"/>
      <c r="J275" s="135">
        <f>ROUND(I275*H275,2)</f>
        <v>0</v>
      </c>
      <c r="K275" s="131" t="s">
        <v>154</v>
      </c>
      <c r="L275" s="33"/>
      <c r="M275" s="136" t="s">
        <v>19</v>
      </c>
      <c r="N275" s="137" t="s">
        <v>45</v>
      </c>
      <c r="P275" s="138">
        <f>O275*H275</f>
        <v>0</v>
      </c>
      <c r="Q275" s="138">
        <v>0</v>
      </c>
      <c r="R275" s="138">
        <f>Q275*H275</f>
        <v>0</v>
      </c>
      <c r="S275" s="138">
        <v>0</v>
      </c>
      <c r="T275" s="139">
        <f>S275*H275</f>
        <v>0</v>
      </c>
      <c r="AR275" s="140" t="s">
        <v>193</v>
      </c>
      <c r="AT275" s="140" t="s">
        <v>150</v>
      </c>
      <c r="AU275" s="140" t="s">
        <v>84</v>
      </c>
      <c r="AY275" s="18" t="s">
        <v>148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8" t="s">
        <v>82</v>
      </c>
      <c r="BK275" s="141">
        <f>ROUND(I275*H275,2)</f>
        <v>0</v>
      </c>
      <c r="BL275" s="18" t="s">
        <v>193</v>
      </c>
      <c r="BM275" s="140" t="s">
        <v>534</v>
      </c>
    </row>
    <row r="276" spans="2:65" s="1" customFormat="1" ht="10.199999999999999">
      <c r="B276" s="33"/>
      <c r="D276" s="142" t="s">
        <v>157</v>
      </c>
      <c r="F276" s="143" t="s">
        <v>535</v>
      </c>
      <c r="I276" s="144"/>
      <c r="L276" s="33"/>
      <c r="M276" s="145"/>
      <c r="T276" s="54"/>
      <c r="AT276" s="18" t="s">
        <v>157</v>
      </c>
      <c r="AU276" s="18" t="s">
        <v>84</v>
      </c>
    </row>
    <row r="277" spans="2:65" s="14" customFormat="1" ht="10.199999999999999">
      <c r="B277" s="161"/>
      <c r="D277" s="147" t="s">
        <v>159</v>
      </c>
      <c r="E277" s="162" t="s">
        <v>19</v>
      </c>
      <c r="F277" s="163" t="s">
        <v>327</v>
      </c>
      <c r="H277" s="162" t="s">
        <v>19</v>
      </c>
      <c r="I277" s="164"/>
      <c r="L277" s="161"/>
      <c r="M277" s="165"/>
      <c r="T277" s="166"/>
      <c r="AT277" s="162" t="s">
        <v>159</v>
      </c>
      <c r="AU277" s="162" t="s">
        <v>84</v>
      </c>
      <c r="AV277" s="14" t="s">
        <v>82</v>
      </c>
      <c r="AW277" s="14" t="s">
        <v>33</v>
      </c>
      <c r="AX277" s="14" t="s">
        <v>74</v>
      </c>
      <c r="AY277" s="162" t="s">
        <v>148</v>
      </c>
    </row>
    <row r="278" spans="2:65" s="12" customFormat="1" ht="10.199999999999999">
      <c r="B278" s="146"/>
      <c r="D278" s="147" t="s">
        <v>159</v>
      </c>
      <c r="E278" s="148" t="s">
        <v>19</v>
      </c>
      <c r="F278" s="149" t="s">
        <v>536</v>
      </c>
      <c r="H278" s="150">
        <v>5.32</v>
      </c>
      <c r="I278" s="151"/>
      <c r="L278" s="146"/>
      <c r="M278" s="152"/>
      <c r="T278" s="153"/>
      <c r="AT278" s="148" t="s">
        <v>159</v>
      </c>
      <c r="AU278" s="148" t="s">
        <v>84</v>
      </c>
      <c r="AV278" s="12" t="s">
        <v>84</v>
      </c>
      <c r="AW278" s="12" t="s">
        <v>33</v>
      </c>
      <c r="AX278" s="12" t="s">
        <v>74</v>
      </c>
      <c r="AY278" s="148" t="s">
        <v>148</v>
      </c>
    </row>
    <row r="279" spans="2:65" s="13" customFormat="1" ht="10.199999999999999">
      <c r="B279" s="154"/>
      <c r="D279" s="147" t="s">
        <v>159</v>
      </c>
      <c r="E279" s="155" t="s">
        <v>19</v>
      </c>
      <c r="F279" s="156" t="s">
        <v>161</v>
      </c>
      <c r="H279" s="157">
        <v>5.32</v>
      </c>
      <c r="I279" s="158"/>
      <c r="L279" s="154"/>
      <c r="M279" s="159"/>
      <c r="T279" s="160"/>
      <c r="AT279" s="155" t="s">
        <v>159</v>
      </c>
      <c r="AU279" s="155" t="s">
        <v>84</v>
      </c>
      <c r="AV279" s="13" t="s">
        <v>155</v>
      </c>
      <c r="AW279" s="13" t="s">
        <v>33</v>
      </c>
      <c r="AX279" s="13" t="s">
        <v>82</v>
      </c>
      <c r="AY279" s="155" t="s">
        <v>148</v>
      </c>
    </row>
    <row r="280" spans="2:65" s="11" customFormat="1" ht="22.8" customHeight="1">
      <c r="B280" s="117"/>
      <c r="D280" s="118" t="s">
        <v>73</v>
      </c>
      <c r="E280" s="127" t="s">
        <v>537</v>
      </c>
      <c r="F280" s="127" t="s">
        <v>538</v>
      </c>
      <c r="I280" s="120"/>
      <c r="J280" s="128">
        <f>BK280</f>
        <v>0</v>
      </c>
      <c r="L280" s="117"/>
      <c r="M280" s="122"/>
      <c r="P280" s="123">
        <f>SUM(P281:P295)</f>
        <v>0</v>
      </c>
      <c r="R280" s="123">
        <f>SUM(R281:R295)</f>
        <v>2.1221909999999997E-2</v>
      </c>
      <c r="T280" s="124">
        <f>SUM(T281:T295)</f>
        <v>0</v>
      </c>
      <c r="AR280" s="118" t="s">
        <v>84</v>
      </c>
      <c r="AT280" s="125" t="s">
        <v>73</v>
      </c>
      <c r="AU280" s="125" t="s">
        <v>82</v>
      </c>
      <c r="AY280" s="118" t="s">
        <v>148</v>
      </c>
      <c r="BK280" s="126">
        <f>SUM(BK281:BK295)</f>
        <v>0</v>
      </c>
    </row>
    <row r="281" spans="2:65" s="1" customFormat="1" ht="24.15" customHeight="1">
      <c r="B281" s="33"/>
      <c r="C281" s="129" t="s">
        <v>539</v>
      </c>
      <c r="D281" s="129" t="s">
        <v>150</v>
      </c>
      <c r="E281" s="130" t="s">
        <v>540</v>
      </c>
      <c r="F281" s="131" t="s">
        <v>541</v>
      </c>
      <c r="G281" s="132" t="s">
        <v>221</v>
      </c>
      <c r="H281" s="133">
        <v>24.393000000000001</v>
      </c>
      <c r="I281" s="134"/>
      <c r="J281" s="135">
        <f>ROUND(I281*H281,2)</f>
        <v>0</v>
      </c>
      <c r="K281" s="131" t="s">
        <v>154</v>
      </c>
      <c r="L281" s="33"/>
      <c r="M281" s="136" t="s">
        <v>19</v>
      </c>
      <c r="N281" s="137" t="s">
        <v>45</v>
      </c>
      <c r="P281" s="138">
        <f>O281*H281</f>
        <v>0</v>
      </c>
      <c r="Q281" s="138">
        <v>2.2000000000000001E-4</v>
      </c>
      <c r="R281" s="138">
        <f>Q281*H281</f>
        <v>5.36646E-3</v>
      </c>
      <c r="S281" s="138">
        <v>0</v>
      </c>
      <c r="T281" s="139">
        <f>S281*H281</f>
        <v>0</v>
      </c>
      <c r="AR281" s="140" t="s">
        <v>193</v>
      </c>
      <c r="AT281" s="140" t="s">
        <v>150</v>
      </c>
      <c r="AU281" s="140" t="s">
        <v>84</v>
      </c>
      <c r="AY281" s="18" t="s">
        <v>148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8" t="s">
        <v>82</v>
      </c>
      <c r="BK281" s="141">
        <f>ROUND(I281*H281,2)</f>
        <v>0</v>
      </c>
      <c r="BL281" s="18" t="s">
        <v>193</v>
      </c>
      <c r="BM281" s="140" t="s">
        <v>542</v>
      </c>
    </row>
    <row r="282" spans="2:65" s="1" customFormat="1" ht="10.199999999999999">
      <c r="B282" s="33"/>
      <c r="D282" s="142" t="s">
        <v>157</v>
      </c>
      <c r="F282" s="143" t="s">
        <v>543</v>
      </c>
      <c r="I282" s="144"/>
      <c r="L282" s="33"/>
      <c r="M282" s="145"/>
      <c r="T282" s="54"/>
      <c r="AT282" s="18" t="s">
        <v>157</v>
      </c>
      <c r="AU282" s="18" t="s">
        <v>84</v>
      </c>
    </row>
    <row r="283" spans="2:65" s="14" customFormat="1" ht="10.199999999999999">
      <c r="B283" s="161"/>
      <c r="D283" s="147" t="s">
        <v>159</v>
      </c>
      <c r="E283" s="162" t="s">
        <v>19</v>
      </c>
      <c r="F283" s="163" t="s">
        <v>327</v>
      </c>
      <c r="H283" s="162" t="s">
        <v>19</v>
      </c>
      <c r="I283" s="164"/>
      <c r="L283" s="161"/>
      <c r="M283" s="165"/>
      <c r="T283" s="166"/>
      <c r="AT283" s="162" t="s">
        <v>159</v>
      </c>
      <c r="AU283" s="162" t="s">
        <v>84</v>
      </c>
      <c r="AV283" s="14" t="s">
        <v>82</v>
      </c>
      <c r="AW283" s="14" t="s">
        <v>33</v>
      </c>
      <c r="AX283" s="14" t="s">
        <v>74</v>
      </c>
      <c r="AY283" s="162" t="s">
        <v>148</v>
      </c>
    </row>
    <row r="284" spans="2:65" s="12" customFormat="1" ht="10.199999999999999">
      <c r="B284" s="146"/>
      <c r="D284" s="147" t="s">
        <v>159</v>
      </c>
      <c r="E284" s="148" t="s">
        <v>19</v>
      </c>
      <c r="F284" s="149" t="s">
        <v>536</v>
      </c>
      <c r="H284" s="150">
        <v>5.32</v>
      </c>
      <c r="I284" s="151"/>
      <c r="L284" s="146"/>
      <c r="M284" s="152"/>
      <c r="T284" s="153"/>
      <c r="AT284" s="148" t="s">
        <v>159</v>
      </c>
      <c r="AU284" s="148" t="s">
        <v>84</v>
      </c>
      <c r="AV284" s="12" t="s">
        <v>84</v>
      </c>
      <c r="AW284" s="12" t="s">
        <v>33</v>
      </c>
      <c r="AX284" s="12" t="s">
        <v>74</v>
      </c>
      <c r="AY284" s="148" t="s">
        <v>148</v>
      </c>
    </row>
    <row r="285" spans="2:65" s="12" customFormat="1" ht="10.199999999999999">
      <c r="B285" s="146"/>
      <c r="D285" s="147" t="s">
        <v>159</v>
      </c>
      <c r="E285" s="148" t="s">
        <v>19</v>
      </c>
      <c r="F285" s="149" t="s">
        <v>530</v>
      </c>
      <c r="H285" s="150">
        <v>19.073</v>
      </c>
      <c r="I285" s="151"/>
      <c r="L285" s="146"/>
      <c r="M285" s="152"/>
      <c r="T285" s="153"/>
      <c r="AT285" s="148" t="s">
        <v>159</v>
      </c>
      <c r="AU285" s="148" t="s">
        <v>84</v>
      </c>
      <c r="AV285" s="12" t="s">
        <v>84</v>
      </c>
      <c r="AW285" s="12" t="s">
        <v>33</v>
      </c>
      <c r="AX285" s="12" t="s">
        <v>74</v>
      </c>
      <c r="AY285" s="148" t="s">
        <v>148</v>
      </c>
    </row>
    <row r="286" spans="2:65" s="13" customFormat="1" ht="10.199999999999999">
      <c r="B286" s="154"/>
      <c r="D286" s="147" t="s">
        <v>159</v>
      </c>
      <c r="E286" s="155" t="s">
        <v>299</v>
      </c>
      <c r="F286" s="156" t="s">
        <v>161</v>
      </c>
      <c r="H286" s="157">
        <v>24.393000000000001</v>
      </c>
      <c r="I286" s="158"/>
      <c r="L286" s="154"/>
      <c r="M286" s="159"/>
      <c r="T286" s="160"/>
      <c r="AT286" s="155" t="s">
        <v>159</v>
      </c>
      <c r="AU286" s="155" t="s">
        <v>84</v>
      </c>
      <c r="AV286" s="13" t="s">
        <v>155</v>
      </c>
      <c r="AW286" s="13" t="s">
        <v>33</v>
      </c>
      <c r="AX286" s="13" t="s">
        <v>82</v>
      </c>
      <c r="AY286" s="155" t="s">
        <v>148</v>
      </c>
    </row>
    <row r="287" spans="2:65" s="1" customFormat="1" ht="24.15" customHeight="1">
      <c r="B287" s="33"/>
      <c r="C287" s="129" t="s">
        <v>544</v>
      </c>
      <c r="D287" s="129" t="s">
        <v>150</v>
      </c>
      <c r="E287" s="130" t="s">
        <v>545</v>
      </c>
      <c r="F287" s="131" t="s">
        <v>546</v>
      </c>
      <c r="G287" s="132" t="s">
        <v>221</v>
      </c>
      <c r="H287" s="133">
        <v>24.393000000000001</v>
      </c>
      <c r="I287" s="134"/>
      <c r="J287" s="135">
        <f>ROUND(I287*H287,2)</f>
        <v>0</v>
      </c>
      <c r="K287" s="131" t="s">
        <v>154</v>
      </c>
      <c r="L287" s="33"/>
      <c r="M287" s="136" t="s">
        <v>19</v>
      </c>
      <c r="N287" s="137" t="s">
        <v>45</v>
      </c>
      <c r="P287" s="138">
        <f>O287*H287</f>
        <v>0</v>
      </c>
      <c r="Q287" s="138">
        <v>1.3999999999999999E-4</v>
      </c>
      <c r="R287" s="138">
        <f>Q287*H287</f>
        <v>3.4150199999999999E-3</v>
      </c>
      <c r="S287" s="138">
        <v>0</v>
      </c>
      <c r="T287" s="139">
        <f>S287*H287</f>
        <v>0</v>
      </c>
      <c r="AR287" s="140" t="s">
        <v>193</v>
      </c>
      <c r="AT287" s="140" t="s">
        <v>150</v>
      </c>
      <c r="AU287" s="140" t="s">
        <v>84</v>
      </c>
      <c r="AY287" s="18" t="s">
        <v>148</v>
      </c>
      <c r="BE287" s="141">
        <f>IF(N287="základní",J287,0)</f>
        <v>0</v>
      </c>
      <c r="BF287" s="141">
        <f>IF(N287="snížená",J287,0)</f>
        <v>0</v>
      </c>
      <c r="BG287" s="141">
        <f>IF(N287="zákl. přenesená",J287,0)</f>
        <v>0</v>
      </c>
      <c r="BH287" s="141">
        <f>IF(N287="sníž. přenesená",J287,0)</f>
        <v>0</v>
      </c>
      <c r="BI287" s="141">
        <f>IF(N287="nulová",J287,0)</f>
        <v>0</v>
      </c>
      <c r="BJ287" s="18" t="s">
        <v>82</v>
      </c>
      <c r="BK287" s="141">
        <f>ROUND(I287*H287,2)</f>
        <v>0</v>
      </c>
      <c r="BL287" s="18" t="s">
        <v>193</v>
      </c>
      <c r="BM287" s="140" t="s">
        <v>547</v>
      </c>
    </row>
    <row r="288" spans="2:65" s="1" customFormat="1" ht="10.199999999999999">
      <c r="B288" s="33"/>
      <c r="D288" s="142" t="s">
        <v>157</v>
      </c>
      <c r="F288" s="143" t="s">
        <v>548</v>
      </c>
      <c r="I288" s="144"/>
      <c r="L288" s="33"/>
      <c r="M288" s="145"/>
      <c r="T288" s="54"/>
      <c r="AT288" s="18" t="s">
        <v>157</v>
      </c>
      <c r="AU288" s="18" t="s">
        <v>84</v>
      </c>
    </row>
    <row r="289" spans="2:65" s="12" customFormat="1" ht="10.199999999999999">
      <c r="B289" s="146"/>
      <c r="D289" s="147" t="s">
        <v>159</v>
      </c>
      <c r="E289" s="148" t="s">
        <v>19</v>
      </c>
      <c r="F289" s="149" t="s">
        <v>299</v>
      </c>
      <c r="H289" s="150">
        <v>24.393000000000001</v>
      </c>
      <c r="I289" s="151"/>
      <c r="L289" s="146"/>
      <c r="M289" s="152"/>
      <c r="T289" s="153"/>
      <c r="AT289" s="148" t="s">
        <v>159</v>
      </c>
      <c r="AU289" s="148" t="s">
        <v>84</v>
      </c>
      <c r="AV289" s="12" t="s">
        <v>84</v>
      </c>
      <c r="AW289" s="12" t="s">
        <v>33</v>
      </c>
      <c r="AX289" s="12" t="s">
        <v>82</v>
      </c>
      <c r="AY289" s="148" t="s">
        <v>148</v>
      </c>
    </row>
    <row r="290" spans="2:65" s="1" customFormat="1" ht="24.15" customHeight="1">
      <c r="B290" s="33"/>
      <c r="C290" s="129" t="s">
        <v>549</v>
      </c>
      <c r="D290" s="129" t="s">
        <v>150</v>
      </c>
      <c r="E290" s="130" t="s">
        <v>550</v>
      </c>
      <c r="F290" s="131" t="s">
        <v>551</v>
      </c>
      <c r="G290" s="132" t="s">
        <v>221</v>
      </c>
      <c r="H290" s="133">
        <v>24.393000000000001</v>
      </c>
      <c r="I290" s="134"/>
      <c r="J290" s="135">
        <f>ROUND(I290*H290,2)</f>
        <v>0</v>
      </c>
      <c r="K290" s="131" t="s">
        <v>154</v>
      </c>
      <c r="L290" s="33"/>
      <c r="M290" s="136" t="s">
        <v>19</v>
      </c>
      <c r="N290" s="137" t="s">
        <v>45</v>
      </c>
      <c r="P290" s="138">
        <f>O290*H290</f>
        <v>0</v>
      </c>
      <c r="Q290" s="138">
        <v>1.3999999999999999E-4</v>
      </c>
      <c r="R290" s="138">
        <f>Q290*H290</f>
        <v>3.4150199999999999E-3</v>
      </c>
      <c r="S290" s="138">
        <v>0</v>
      </c>
      <c r="T290" s="139">
        <f>S290*H290</f>
        <v>0</v>
      </c>
      <c r="AR290" s="140" t="s">
        <v>193</v>
      </c>
      <c r="AT290" s="140" t="s">
        <v>150</v>
      </c>
      <c r="AU290" s="140" t="s">
        <v>84</v>
      </c>
      <c r="AY290" s="18" t="s">
        <v>148</v>
      </c>
      <c r="BE290" s="141">
        <f>IF(N290="základní",J290,0)</f>
        <v>0</v>
      </c>
      <c r="BF290" s="141">
        <f>IF(N290="snížená",J290,0)</f>
        <v>0</v>
      </c>
      <c r="BG290" s="141">
        <f>IF(N290="zákl. přenesená",J290,0)</f>
        <v>0</v>
      </c>
      <c r="BH290" s="141">
        <f>IF(N290="sníž. přenesená",J290,0)</f>
        <v>0</v>
      </c>
      <c r="BI290" s="141">
        <f>IF(N290="nulová",J290,0)</f>
        <v>0</v>
      </c>
      <c r="BJ290" s="18" t="s">
        <v>82</v>
      </c>
      <c r="BK290" s="141">
        <f>ROUND(I290*H290,2)</f>
        <v>0</v>
      </c>
      <c r="BL290" s="18" t="s">
        <v>193</v>
      </c>
      <c r="BM290" s="140" t="s">
        <v>552</v>
      </c>
    </row>
    <row r="291" spans="2:65" s="1" customFormat="1" ht="10.199999999999999">
      <c r="B291" s="33"/>
      <c r="D291" s="142" t="s">
        <v>157</v>
      </c>
      <c r="F291" s="143" t="s">
        <v>553</v>
      </c>
      <c r="I291" s="144"/>
      <c r="L291" s="33"/>
      <c r="M291" s="145"/>
      <c r="T291" s="54"/>
      <c r="AT291" s="18" t="s">
        <v>157</v>
      </c>
      <c r="AU291" s="18" t="s">
        <v>84</v>
      </c>
    </row>
    <row r="292" spans="2:65" s="12" customFormat="1" ht="10.199999999999999">
      <c r="B292" s="146"/>
      <c r="D292" s="147" t="s">
        <v>159</v>
      </c>
      <c r="E292" s="148" t="s">
        <v>19</v>
      </c>
      <c r="F292" s="149" t="s">
        <v>299</v>
      </c>
      <c r="H292" s="150">
        <v>24.393000000000001</v>
      </c>
      <c r="I292" s="151"/>
      <c r="L292" s="146"/>
      <c r="M292" s="152"/>
      <c r="T292" s="153"/>
      <c r="AT292" s="148" t="s">
        <v>159</v>
      </c>
      <c r="AU292" s="148" t="s">
        <v>84</v>
      </c>
      <c r="AV292" s="12" t="s">
        <v>84</v>
      </c>
      <c r="AW292" s="12" t="s">
        <v>33</v>
      </c>
      <c r="AX292" s="12" t="s">
        <v>82</v>
      </c>
      <c r="AY292" s="148" t="s">
        <v>148</v>
      </c>
    </row>
    <row r="293" spans="2:65" s="1" customFormat="1" ht="24.15" customHeight="1">
      <c r="B293" s="33"/>
      <c r="C293" s="129" t="s">
        <v>554</v>
      </c>
      <c r="D293" s="129" t="s">
        <v>150</v>
      </c>
      <c r="E293" s="130" t="s">
        <v>555</v>
      </c>
      <c r="F293" s="131" t="s">
        <v>556</v>
      </c>
      <c r="G293" s="132" t="s">
        <v>221</v>
      </c>
      <c r="H293" s="133">
        <v>24.393000000000001</v>
      </c>
      <c r="I293" s="134"/>
      <c r="J293" s="135">
        <f>ROUND(I293*H293,2)</f>
        <v>0</v>
      </c>
      <c r="K293" s="131" t="s">
        <v>154</v>
      </c>
      <c r="L293" s="33"/>
      <c r="M293" s="136" t="s">
        <v>19</v>
      </c>
      <c r="N293" s="137" t="s">
        <v>45</v>
      </c>
      <c r="P293" s="138">
        <f>O293*H293</f>
        <v>0</v>
      </c>
      <c r="Q293" s="138">
        <v>3.6999999999999999E-4</v>
      </c>
      <c r="R293" s="138">
        <f>Q293*H293</f>
        <v>9.0254099999999993E-3</v>
      </c>
      <c r="S293" s="138">
        <v>0</v>
      </c>
      <c r="T293" s="139">
        <f>S293*H293</f>
        <v>0</v>
      </c>
      <c r="AR293" s="140" t="s">
        <v>193</v>
      </c>
      <c r="AT293" s="140" t="s">
        <v>150</v>
      </c>
      <c r="AU293" s="140" t="s">
        <v>84</v>
      </c>
      <c r="AY293" s="18" t="s">
        <v>148</v>
      </c>
      <c r="BE293" s="141">
        <f>IF(N293="základní",J293,0)</f>
        <v>0</v>
      </c>
      <c r="BF293" s="141">
        <f>IF(N293="snížená",J293,0)</f>
        <v>0</v>
      </c>
      <c r="BG293" s="141">
        <f>IF(N293="zákl. přenesená",J293,0)</f>
        <v>0</v>
      </c>
      <c r="BH293" s="141">
        <f>IF(N293="sníž. přenesená",J293,0)</f>
        <v>0</v>
      </c>
      <c r="BI293" s="141">
        <f>IF(N293="nulová",J293,0)</f>
        <v>0</v>
      </c>
      <c r="BJ293" s="18" t="s">
        <v>82</v>
      </c>
      <c r="BK293" s="141">
        <f>ROUND(I293*H293,2)</f>
        <v>0</v>
      </c>
      <c r="BL293" s="18" t="s">
        <v>193</v>
      </c>
      <c r="BM293" s="140" t="s">
        <v>557</v>
      </c>
    </row>
    <row r="294" spans="2:65" s="1" customFormat="1" ht="10.199999999999999">
      <c r="B294" s="33"/>
      <c r="D294" s="142" t="s">
        <v>157</v>
      </c>
      <c r="F294" s="143" t="s">
        <v>558</v>
      </c>
      <c r="I294" s="144"/>
      <c r="L294" s="33"/>
      <c r="M294" s="145"/>
      <c r="T294" s="54"/>
      <c r="AT294" s="18" t="s">
        <v>157</v>
      </c>
      <c r="AU294" s="18" t="s">
        <v>84</v>
      </c>
    </row>
    <row r="295" spans="2:65" s="12" customFormat="1" ht="10.199999999999999">
      <c r="B295" s="146"/>
      <c r="D295" s="147" t="s">
        <v>159</v>
      </c>
      <c r="E295" s="148" t="s">
        <v>19</v>
      </c>
      <c r="F295" s="149" t="s">
        <v>299</v>
      </c>
      <c r="H295" s="150">
        <v>24.393000000000001</v>
      </c>
      <c r="I295" s="151"/>
      <c r="L295" s="146"/>
      <c r="M295" s="188"/>
      <c r="N295" s="189"/>
      <c r="O295" s="189"/>
      <c r="P295" s="189"/>
      <c r="Q295" s="189"/>
      <c r="R295" s="189"/>
      <c r="S295" s="189"/>
      <c r="T295" s="190"/>
      <c r="AT295" s="148" t="s">
        <v>159</v>
      </c>
      <c r="AU295" s="148" t="s">
        <v>84</v>
      </c>
      <c r="AV295" s="12" t="s">
        <v>84</v>
      </c>
      <c r="AW295" s="12" t="s">
        <v>33</v>
      </c>
      <c r="AX295" s="12" t="s">
        <v>82</v>
      </c>
      <c r="AY295" s="148" t="s">
        <v>148</v>
      </c>
    </row>
    <row r="296" spans="2:65" s="1" customFormat="1" ht="6.9" customHeight="1">
      <c r="B296" s="42"/>
      <c r="C296" s="43"/>
      <c r="D296" s="43"/>
      <c r="E296" s="43"/>
      <c r="F296" s="43"/>
      <c r="G296" s="43"/>
      <c r="H296" s="43"/>
      <c r="I296" s="43"/>
      <c r="J296" s="43"/>
      <c r="K296" s="43"/>
      <c r="L296" s="33"/>
    </row>
  </sheetData>
  <sheetProtection algorithmName="SHA-512" hashValue="bE/oBp9xSKU/gWteweNZ42OLmGnbaOdy2hK9AopY1yyiNIaLWbY1UXFAmgiHF3wI1JXI+o7I98/b9NZ0h3MJEg==" saltValue="NbYi6vpi/KJSTfx+fLKG1bRRIjJdfE7v7Z/f8T2kPITSsPy+L/2xMHuqhUmfjuezOPyIti4b7vKtJ14wKAeo1Q==" spinCount="100000" sheet="1" objects="1" scenarios="1" formatColumns="0" formatRows="0" autoFilter="0"/>
  <autoFilter ref="C95:K295" xr:uid="{00000000-0009-0000-0000-000002000000}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1" r:id="rId1" xr:uid="{00000000-0004-0000-0200-000000000000}"/>
    <hyperlink ref="F107" r:id="rId2" xr:uid="{00000000-0004-0000-0200-000001000000}"/>
    <hyperlink ref="F113" r:id="rId3" xr:uid="{00000000-0004-0000-0200-000002000000}"/>
    <hyperlink ref="F122" r:id="rId4" xr:uid="{00000000-0004-0000-0200-000003000000}"/>
    <hyperlink ref="F126" r:id="rId5" xr:uid="{00000000-0004-0000-0200-000004000000}"/>
    <hyperlink ref="F131" r:id="rId6" xr:uid="{00000000-0004-0000-0200-000005000000}"/>
    <hyperlink ref="F135" r:id="rId7" xr:uid="{00000000-0004-0000-0200-000006000000}"/>
    <hyperlink ref="F141" r:id="rId8" xr:uid="{00000000-0004-0000-0200-000007000000}"/>
    <hyperlink ref="F147" r:id="rId9" xr:uid="{00000000-0004-0000-0200-000008000000}"/>
    <hyperlink ref="F150" r:id="rId10" xr:uid="{00000000-0004-0000-0200-000009000000}"/>
    <hyperlink ref="F156" r:id="rId11" xr:uid="{00000000-0004-0000-0200-00000A000000}"/>
    <hyperlink ref="F161" r:id="rId12" xr:uid="{00000000-0004-0000-0200-00000B000000}"/>
    <hyperlink ref="F167" r:id="rId13" xr:uid="{00000000-0004-0000-0200-00000C000000}"/>
    <hyperlink ref="F171" r:id="rId14" xr:uid="{00000000-0004-0000-0200-00000D000000}"/>
    <hyperlink ref="F186" r:id="rId15" xr:uid="{00000000-0004-0000-0200-00000E000000}"/>
    <hyperlink ref="F192" r:id="rId16" xr:uid="{00000000-0004-0000-0200-00000F000000}"/>
    <hyperlink ref="F209" r:id="rId17" xr:uid="{00000000-0004-0000-0200-000010000000}"/>
    <hyperlink ref="F217" r:id="rId18" xr:uid="{00000000-0004-0000-0200-000011000000}"/>
    <hyperlink ref="F225" r:id="rId19" xr:uid="{00000000-0004-0000-0200-000012000000}"/>
    <hyperlink ref="F230" r:id="rId20" xr:uid="{00000000-0004-0000-0200-000013000000}"/>
    <hyperlink ref="F232" r:id="rId21" xr:uid="{00000000-0004-0000-0200-000014000000}"/>
    <hyperlink ref="F235" r:id="rId22" xr:uid="{00000000-0004-0000-0200-000015000000}"/>
    <hyperlink ref="F241" r:id="rId23" xr:uid="{00000000-0004-0000-0200-000016000000}"/>
    <hyperlink ref="F243" r:id="rId24" xr:uid="{00000000-0004-0000-0200-000017000000}"/>
    <hyperlink ref="F246" r:id="rId25" xr:uid="{00000000-0004-0000-0200-000018000000}"/>
    <hyperlink ref="F249" r:id="rId26" xr:uid="{00000000-0004-0000-0200-000019000000}"/>
    <hyperlink ref="F258" r:id="rId27" xr:uid="{00000000-0004-0000-0200-00001A000000}"/>
    <hyperlink ref="F266" r:id="rId28" xr:uid="{00000000-0004-0000-0200-00001B000000}"/>
    <hyperlink ref="F268" r:id="rId29" xr:uid="{00000000-0004-0000-0200-00001C000000}"/>
    <hyperlink ref="F271" r:id="rId30" xr:uid="{00000000-0004-0000-0200-00001D000000}"/>
    <hyperlink ref="F276" r:id="rId31" xr:uid="{00000000-0004-0000-0200-00001E000000}"/>
    <hyperlink ref="F282" r:id="rId32" xr:uid="{00000000-0004-0000-0200-00001F000000}"/>
    <hyperlink ref="F288" r:id="rId33" xr:uid="{00000000-0004-0000-0200-000020000000}"/>
    <hyperlink ref="F291" r:id="rId34" xr:uid="{00000000-0004-0000-0200-000021000000}"/>
    <hyperlink ref="F294" r:id="rId35" xr:uid="{00000000-0004-0000-0200-00002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90</v>
      </c>
      <c r="AZ2" s="86" t="s">
        <v>559</v>
      </c>
      <c r="BA2" s="86" t="s">
        <v>19</v>
      </c>
      <c r="BB2" s="86" t="s">
        <v>19</v>
      </c>
      <c r="BC2" s="86" t="s">
        <v>560</v>
      </c>
      <c r="BD2" s="86" t="s">
        <v>84</v>
      </c>
    </row>
    <row r="3" spans="2:5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  <c r="AZ3" s="86" t="s">
        <v>561</v>
      </c>
      <c r="BA3" s="86" t="s">
        <v>19</v>
      </c>
      <c r="BB3" s="86" t="s">
        <v>19</v>
      </c>
      <c r="BC3" s="86" t="s">
        <v>562</v>
      </c>
      <c r="BD3" s="86" t="s">
        <v>84</v>
      </c>
    </row>
    <row r="4" spans="2:56" ht="24.9" customHeight="1">
      <c r="B4" s="21"/>
      <c r="D4" s="22" t="s">
        <v>105</v>
      </c>
      <c r="L4" s="21"/>
      <c r="M4" s="87" t="s">
        <v>10</v>
      </c>
      <c r="AT4" s="18" t="s">
        <v>4</v>
      </c>
      <c r="AZ4" s="86" t="s">
        <v>563</v>
      </c>
      <c r="BA4" s="86" t="s">
        <v>19</v>
      </c>
      <c r="BB4" s="86" t="s">
        <v>19</v>
      </c>
      <c r="BC4" s="86" t="s">
        <v>74</v>
      </c>
      <c r="BD4" s="86" t="s">
        <v>84</v>
      </c>
    </row>
    <row r="5" spans="2:56" ht="6.9" customHeight="1">
      <c r="B5" s="21"/>
      <c r="L5" s="21"/>
      <c r="AZ5" s="86" t="s">
        <v>564</v>
      </c>
      <c r="BA5" s="86" t="s">
        <v>19</v>
      </c>
      <c r="BB5" s="86" t="s">
        <v>19</v>
      </c>
      <c r="BC5" s="86" t="s">
        <v>74</v>
      </c>
      <c r="BD5" s="86" t="s">
        <v>84</v>
      </c>
    </row>
    <row r="6" spans="2:56" ht="12" customHeight="1">
      <c r="B6" s="21"/>
      <c r="D6" s="28" t="s">
        <v>16</v>
      </c>
      <c r="L6" s="21"/>
      <c r="AZ6" s="86" t="s">
        <v>565</v>
      </c>
      <c r="BA6" s="86" t="s">
        <v>19</v>
      </c>
      <c r="BB6" s="86" t="s">
        <v>19</v>
      </c>
      <c r="BC6" s="86" t="s">
        <v>74</v>
      </c>
      <c r="BD6" s="86" t="s">
        <v>84</v>
      </c>
    </row>
    <row r="7" spans="2:5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  <c r="AZ7" s="86" t="s">
        <v>566</v>
      </c>
      <c r="BA7" s="86" t="s">
        <v>19</v>
      </c>
      <c r="BB7" s="86" t="s">
        <v>19</v>
      </c>
      <c r="BC7" s="86" t="s">
        <v>74</v>
      </c>
      <c r="BD7" s="86" t="s">
        <v>84</v>
      </c>
    </row>
    <row r="8" spans="2:56" s="1" customFormat="1" ht="12" customHeight="1">
      <c r="B8" s="33"/>
      <c r="D8" s="28" t="s">
        <v>113</v>
      </c>
      <c r="L8" s="33"/>
      <c r="AZ8" s="86" t="s">
        <v>567</v>
      </c>
      <c r="BA8" s="86" t="s">
        <v>19</v>
      </c>
      <c r="BB8" s="86" t="s">
        <v>19</v>
      </c>
      <c r="BC8" s="86" t="s">
        <v>568</v>
      </c>
      <c r="BD8" s="86" t="s">
        <v>84</v>
      </c>
    </row>
    <row r="9" spans="2:56" s="1" customFormat="1" ht="16.5" customHeight="1">
      <c r="B9" s="33"/>
      <c r="E9" s="290" t="s">
        <v>569</v>
      </c>
      <c r="F9" s="329"/>
      <c r="G9" s="329"/>
      <c r="H9" s="329"/>
      <c r="L9" s="33"/>
      <c r="AZ9" s="86" t="s">
        <v>570</v>
      </c>
      <c r="BA9" s="86" t="s">
        <v>19</v>
      </c>
      <c r="BB9" s="86" t="s">
        <v>19</v>
      </c>
      <c r="BC9" s="86" t="s">
        <v>571</v>
      </c>
      <c r="BD9" s="86" t="s">
        <v>84</v>
      </c>
    </row>
    <row r="10" spans="2:56" s="1" customFormat="1" ht="10.199999999999999">
      <c r="B10" s="33"/>
      <c r="L10" s="33"/>
      <c r="AZ10" s="86" t="s">
        <v>572</v>
      </c>
      <c r="BA10" s="86" t="s">
        <v>19</v>
      </c>
      <c r="BB10" s="86" t="s">
        <v>19</v>
      </c>
      <c r="BC10" s="86" t="s">
        <v>74</v>
      </c>
      <c r="BD10" s="86" t="s">
        <v>84</v>
      </c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  <c r="AZ11" s="86" t="s">
        <v>103</v>
      </c>
      <c r="BA11" s="86" t="s">
        <v>19</v>
      </c>
      <c r="BB11" s="86" t="s">
        <v>19</v>
      </c>
      <c r="BC11" s="86" t="s">
        <v>573</v>
      </c>
      <c r="BD11" s="86" t="s">
        <v>84</v>
      </c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  <c r="AZ12" s="86" t="s">
        <v>574</v>
      </c>
      <c r="BA12" s="86" t="s">
        <v>19</v>
      </c>
      <c r="BB12" s="86" t="s">
        <v>19</v>
      </c>
      <c r="BC12" s="86" t="s">
        <v>562</v>
      </c>
      <c r="BD12" s="86" t="s">
        <v>84</v>
      </c>
    </row>
    <row r="13" spans="2:56" s="1" customFormat="1" ht="10.8" customHeight="1">
      <c r="B13" s="33"/>
      <c r="L13" s="33"/>
      <c r="AZ13" s="86" t="s">
        <v>575</v>
      </c>
      <c r="BA13" s="86" t="s">
        <v>19</v>
      </c>
      <c r="BB13" s="86" t="s">
        <v>19</v>
      </c>
      <c r="BC13" s="86" t="s">
        <v>576</v>
      </c>
      <c r="BD13" s="86" t="s">
        <v>84</v>
      </c>
    </row>
    <row r="14" spans="2:5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  <c r="AZ14" s="86" t="s">
        <v>577</v>
      </c>
      <c r="BA14" s="86" t="s">
        <v>19</v>
      </c>
      <c r="BB14" s="86" t="s">
        <v>19</v>
      </c>
      <c r="BC14" s="86" t="s">
        <v>578</v>
      </c>
      <c r="BD14" s="86" t="s">
        <v>84</v>
      </c>
    </row>
    <row r="15" spans="2:5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  <c r="AZ15" s="86" t="s">
        <v>579</v>
      </c>
      <c r="BA15" s="86" t="s">
        <v>19</v>
      </c>
      <c r="BB15" s="86" t="s">
        <v>19</v>
      </c>
      <c r="BC15" s="86" t="s">
        <v>155</v>
      </c>
      <c r="BD15" s="86" t="s">
        <v>84</v>
      </c>
    </row>
    <row r="16" spans="2:56" s="1" customFormat="1" ht="6.9" customHeight="1">
      <c r="B16" s="33"/>
      <c r="L16" s="33"/>
      <c r="AZ16" s="86" t="s">
        <v>580</v>
      </c>
      <c r="BA16" s="86" t="s">
        <v>19</v>
      </c>
      <c r="BB16" s="86" t="s">
        <v>19</v>
      </c>
      <c r="BC16" s="86" t="s">
        <v>74</v>
      </c>
      <c r="BD16" s="86" t="s">
        <v>84</v>
      </c>
    </row>
    <row r="17" spans="2:56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  <c r="AZ17" s="86" t="s">
        <v>581</v>
      </c>
      <c r="BA17" s="86" t="s">
        <v>19</v>
      </c>
      <c r="BB17" s="86" t="s">
        <v>19</v>
      </c>
      <c r="BC17" s="86" t="s">
        <v>155</v>
      </c>
      <c r="BD17" s="86" t="s">
        <v>84</v>
      </c>
    </row>
    <row r="18" spans="2:56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  <c r="AZ18" s="86" t="s">
        <v>582</v>
      </c>
      <c r="BA18" s="86" t="s">
        <v>19</v>
      </c>
      <c r="BB18" s="86" t="s">
        <v>19</v>
      </c>
      <c r="BC18" s="86" t="s">
        <v>478</v>
      </c>
      <c r="BD18" s="86" t="s">
        <v>84</v>
      </c>
    </row>
    <row r="19" spans="2:56" s="1" customFormat="1" ht="6.9" customHeight="1">
      <c r="B19" s="33"/>
      <c r="L19" s="33"/>
      <c r="AZ19" s="86" t="s">
        <v>583</v>
      </c>
      <c r="BA19" s="86" t="s">
        <v>19</v>
      </c>
      <c r="BB19" s="86" t="s">
        <v>19</v>
      </c>
      <c r="BC19" s="86" t="s">
        <v>82</v>
      </c>
      <c r="BD19" s="86" t="s">
        <v>84</v>
      </c>
    </row>
    <row r="20" spans="2:56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  <c r="AZ20" s="86" t="s">
        <v>584</v>
      </c>
      <c r="BA20" s="86" t="s">
        <v>19</v>
      </c>
      <c r="BB20" s="86" t="s">
        <v>19</v>
      </c>
      <c r="BC20" s="86" t="s">
        <v>585</v>
      </c>
      <c r="BD20" s="86" t="s">
        <v>84</v>
      </c>
    </row>
    <row r="21" spans="2:56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  <c r="AZ21" s="86" t="s">
        <v>192</v>
      </c>
      <c r="BA21" s="86" t="s">
        <v>19</v>
      </c>
      <c r="BB21" s="86" t="s">
        <v>19</v>
      </c>
      <c r="BC21" s="86" t="s">
        <v>586</v>
      </c>
      <c r="BD21" s="86" t="s">
        <v>84</v>
      </c>
    </row>
    <row r="22" spans="2:56" s="1" customFormat="1" ht="6.9" customHeight="1">
      <c r="B22" s="33"/>
      <c r="L22" s="33"/>
    </row>
    <row r="23" spans="2:56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56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56" s="1" customFormat="1" ht="6.9" customHeight="1">
      <c r="B25" s="33"/>
      <c r="L25" s="33"/>
    </row>
    <row r="26" spans="2:56" s="1" customFormat="1" ht="12" customHeight="1">
      <c r="B26" s="33"/>
      <c r="D26" s="28" t="s">
        <v>38</v>
      </c>
      <c r="L26" s="33"/>
    </row>
    <row r="27" spans="2:56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56" s="1" customFormat="1" ht="6.9" customHeight="1">
      <c r="B28" s="33"/>
      <c r="L28" s="33"/>
    </row>
    <row r="29" spans="2:56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56" s="1" customFormat="1" ht="25.35" customHeight="1">
      <c r="B30" s="33"/>
      <c r="D30" s="89" t="s">
        <v>40</v>
      </c>
      <c r="J30" s="64">
        <f>ROUND(J90, 2)</f>
        <v>0</v>
      </c>
      <c r="L30" s="33"/>
    </row>
    <row r="31" spans="2:56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56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ROUND((SUM(BE90:BE220)),  2)</f>
        <v>0</v>
      </c>
      <c r="I33" s="91">
        <v>0.21</v>
      </c>
      <c r="J33" s="90">
        <f>ROUND(((SUM(BE90:BE220))*I33),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ROUND((SUM(BF90:BF220)),  2)</f>
        <v>0</v>
      </c>
      <c r="I34" s="91">
        <v>0.15</v>
      </c>
      <c r="J34" s="90">
        <f>ROUND(((SUM(BF90:BF220))*I34),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ROUND((SUM(BG90:BG220)),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ROUND((SUM(BH90:BH220)),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ROUND((SUM(BI90:BI220)),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>SO09 - Stání pro osobní auta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J90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119</v>
      </c>
      <c r="E60" s="103"/>
      <c r="F60" s="103"/>
      <c r="G60" s="103"/>
      <c r="H60" s="103"/>
      <c r="I60" s="103"/>
      <c r="J60" s="104">
        <f>J91</f>
        <v>0</v>
      </c>
      <c r="L60" s="101"/>
    </row>
    <row r="61" spans="2:47" s="9" customFormat="1" ht="19.95" customHeight="1">
      <c r="B61" s="105"/>
      <c r="D61" s="106" t="s">
        <v>120</v>
      </c>
      <c r="E61" s="107"/>
      <c r="F61" s="107"/>
      <c r="G61" s="107"/>
      <c r="H61" s="107"/>
      <c r="I61" s="107"/>
      <c r="J61" s="108">
        <f>J92</f>
        <v>0</v>
      </c>
      <c r="L61" s="105"/>
    </row>
    <row r="62" spans="2:47" s="9" customFormat="1" ht="14.85" customHeight="1">
      <c r="B62" s="105"/>
      <c r="D62" s="106" t="s">
        <v>121</v>
      </c>
      <c r="E62" s="107"/>
      <c r="F62" s="107"/>
      <c r="G62" s="107"/>
      <c r="H62" s="107"/>
      <c r="I62" s="107"/>
      <c r="J62" s="108">
        <f>J93</f>
        <v>0</v>
      </c>
      <c r="L62" s="105"/>
    </row>
    <row r="63" spans="2:47" s="9" customFormat="1" ht="14.85" customHeight="1">
      <c r="B63" s="105"/>
      <c r="D63" s="106" t="s">
        <v>122</v>
      </c>
      <c r="E63" s="107"/>
      <c r="F63" s="107"/>
      <c r="G63" s="107"/>
      <c r="H63" s="107"/>
      <c r="I63" s="107"/>
      <c r="J63" s="108">
        <f>J100</f>
        <v>0</v>
      </c>
      <c r="L63" s="105"/>
    </row>
    <row r="64" spans="2:47" s="9" customFormat="1" ht="14.85" customHeight="1">
      <c r="B64" s="105"/>
      <c r="D64" s="106" t="s">
        <v>123</v>
      </c>
      <c r="E64" s="107"/>
      <c r="F64" s="107"/>
      <c r="G64" s="107"/>
      <c r="H64" s="107"/>
      <c r="I64" s="107"/>
      <c r="J64" s="108">
        <f>J105</f>
        <v>0</v>
      </c>
      <c r="L64" s="105"/>
    </row>
    <row r="65" spans="2:12" s="9" customFormat="1" ht="14.85" customHeight="1">
      <c r="B65" s="105"/>
      <c r="D65" s="106" t="s">
        <v>124</v>
      </c>
      <c r="E65" s="107"/>
      <c r="F65" s="107"/>
      <c r="G65" s="107"/>
      <c r="H65" s="107"/>
      <c r="I65" s="107"/>
      <c r="J65" s="108">
        <f>J116</f>
        <v>0</v>
      </c>
      <c r="L65" s="105"/>
    </row>
    <row r="66" spans="2:12" s="9" customFormat="1" ht="14.85" customHeight="1">
      <c r="B66" s="105"/>
      <c r="D66" s="106" t="s">
        <v>125</v>
      </c>
      <c r="E66" s="107"/>
      <c r="F66" s="107"/>
      <c r="G66" s="107"/>
      <c r="H66" s="107"/>
      <c r="I66" s="107"/>
      <c r="J66" s="108">
        <f>J125</f>
        <v>0</v>
      </c>
      <c r="L66" s="105"/>
    </row>
    <row r="67" spans="2:12" s="9" customFormat="1" ht="19.95" customHeight="1">
      <c r="B67" s="105"/>
      <c r="D67" s="106" t="s">
        <v>587</v>
      </c>
      <c r="E67" s="107"/>
      <c r="F67" s="107"/>
      <c r="G67" s="107"/>
      <c r="H67" s="107"/>
      <c r="I67" s="107"/>
      <c r="J67" s="108">
        <f>J130</f>
        <v>0</v>
      </c>
      <c r="L67" s="105"/>
    </row>
    <row r="68" spans="2:12" s="9" customFormat="1" ht="19.95" customHeight="1">
      <c r="B68" s="105"/>
      <c r="D68" s="106" t="s">
        <v>128</v>
      </c>
      <c r="E68" s="107"/>
      <c r="F68" s="107"/>
      <c r="G68" s="107"/>
      <c r="H68" s="107"/>
      <c r="I68" s="107"/>
      <c r="J68" s="108">
        <f>J138</f>
        <v>0</v>
      </c>
      <c r="L68" s="105"/>
    </row>
    <row r="69" spans="2:12" s="9" customFormat="1" ht="19.95" customHeight="1">
      <c r="B69" s="105"/>
      <c r="D69" s="106" t="s">
        <v>129</v>
      </c>
      <c r="E69" s="107"/>
      <c r="F69" s="107"/>
      <c r="G69" s="107"/>
      <c r="H69" s="107"/>
      <c r="I69" s="107"/>
      <c r="J69" s="108">
        <f>J172</f>
        <v>0</v>
      </c>
      <c r="L69" s="105"/>
    </row>
    <row r="70" spans="2:12" s="9" customFormat="1" ht="14.85" customHeight="1">
      <c r="B70" s="105"/>
      <c r="D70" s="106" t="s">
        <v>130</v>
      </c>
      <c r="E70" s="107"/>
      <c r="F70" s="107"/>
      <c r="G70" s="107"/>
      <c r="H70" s="107"/>
      <c r="I70" s="107"/>
      <c r="J70" s="108">
        <f>J218</f>
        <v>0</v>
      </c>
      <c r="L70" s="105"/>
    </row>
    <row r="71" spans="2:12" s="1" customFormat="1" ht="21.75" customHeight="1">
      <c r="B71" s="33"/>
      <c r="L71" s="33"/>
    </row>
    <row r="72" spans="2:12" s="1" customFormat="1" ht="6.9" customHeight="1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12" s="1" customFormat="1" ht="6.9" customHeight="1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12" s="1" customFormat="1" ht="24.9" customHeight="1">
      <c r="B77" s="33"/>
      <c r="C77" s="22" t="s">
        <v>133</v>
      </c>
      <c r="L77" s="33"/>
    </row>
    <row r="78" spans="2:12" s="1" customFormat="1" ht="6.9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26.25" customHeight="1">
      <c r="B80" s="33"/>
      <c r="E80" s="327" t="str">
        <f>E7</f>
        <v>Vybudování volnočasového areálu na poz. č.k. 629/2 v k.ú. Žernovka</v>
      </c>
      <c r="F80" s="328"/>
      <c r="G80" s="328"/>
      <c r="H80" s="328"/>
      <c r="L80" s="33"/>
    </row>
    <row r="81" spans="2:65" s="1" customFormat="1" ht="12" customHeight="1">
      <c r="B81" s="33"/>
      <c r="C81" s="28" t="s">
        <v>113</v>
      </c>
      <c r="L81" s="33"/>
    </row>
    <row r="82" spans="2:65" s="1" customFormat="1" ht="16.5" customHeight="1">
      <c r="B82" s="33"/>
      <c r="E82" s="290" t="str">
        <f>E9</f>
        <v>SO09 - Stání pro osobní auta</v>
      </c>
      <c r="F82" s="329"/>
      <c r="G82" s="329"/>
      <c r="H82" s="329"/>
      <c r="L82" s="33"/>
    </row>
    <row r="83" spans="2:65" s="1" customFormat="1" ht="6.9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F12</f>
        <v>Mukařov</v>
      </c>
      <c r="I84" s="28" t="s">
        <v>23</v>
      </c>
      <c r="J84" s="50" t="str">
        <f>IF(J12="","",J12)</f>
        <v>30. 6. 2023</v>
      </c>
      <c r="L84" s="33"/>
    </row>
    <row r="85" spans="2:65" s="1" customFormat="1" ht="6.9" customHeight="1">
      <c r="B85" s="33"/>
      <c r="L85" s="33"/>
    </row>
    <row r="86" spans="2:65" s="1" customFormat="1" ht="15.15" customHeight="1">
      <c r="B86" s="33"/>
      <c r="C86" s="28" t="s">
        <v>25</v>
      </c>
      <c r="F86" s="26" t="str">
        <f>E15</f>
        <v>Obec Mukařov</v>
      </c>
      <c r="I86" s="28" t="s">
        <v>31</v>
      </c>
      <c r="J86" s="31" t="str">
        <f>E21</f>
        <v xml:space="preserve"> </v>
      </c>
      <c r="L86" s="33"/>
    </row>
    <row r="87" spans="2:65" s="1" customFormat="1" ht="15.15" customHeight="1">
      <c r="B87" s="33"/>
      <c r="C87" s="28" t="s">
        <v>29</v>
      </c>
      <c r="F87" s="26" t="str">
        <f>IF(E18="","",E18)</f>
        <v>Vyplň údaj</v>
      </c>
      <c r="I87" s="28" t="s">
        <v>34</v>
      </c>
      <c r="J87" s="31" t="str">
        <f>E24</f>
        <v>Ing. Theodor Collino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09"/>
      <c r="C89" s="110" t="s">
        <v>134</v>
      </c>
      <c r="D89" s="111" t="s">
        <v>59</v>
      </c>
      <c r="E89" s="111" t="s">
        <v>55</v>
      </c>
      <c r="F89" s="111" t="s">
        <v>56</v>
      </c>
      <c r="G89" s="111" t="s">
        <v>135</v>
      </c>
      <c r="H89" s="111" t="s">
        <v>136</v>
      </c>
      <c r="I89" s="111" t="s">
        <v>137</v>
      </c>
      <c r="J89" s="111" t="s">
        <v>117</v>
      </c>
      <c r="K89" s="112" t="s">
        <v>138</v>
      </c>
      <c r="L89" s="109"/>
      <c r="M89" s="57" t="s">
        <v>19</v>
      </c>
      <c r="N89" s="58" t="s">
        <v>44</v>
      </c>
      <c r="O89" s="58" t="s">
        <v>139</v>
      </c>
      <c r="P89" s="58" t="s">
        <v>140</v>
      </c>
      <c r="Q89" s="58" t="s">
        <v>141</v>
      </c>
      <c r="R89" s="58" t="s">
        <v>142</v>
      </c>
      <c r="S89" s="58" t="s">
        <v>143</v>
      </c>
      <c r="T89" s="59" t="s">
        <v>144</v>
      </c>
    </row>
    <row r="90" spans="2:65" s="1" customFormat="1" ht="22.8" customHeight="1">
      <c r="B90" s="33"/>
      <c r="C90" s="62" t="s">
        <v>145</v>
      </c>
      <c r="J90" s="113">
        <f>BK90</f>
        <v>0</v>
      </c>
      <c r="L90" s="33"/>
      <c r="M90" s="60"/>
      <c r="N90" s="51"/>
      <c r="O90" s="51"/>
      <c r="P90" s="114">
        <f>P91</f>
        <v>0</v>
      </c>
      <c r="Q90" s="51"/>
      <c r="R90" s="114">
        <f>R91</f>
        <v>68.438299100000009</v>
      </c>
      <c r="S90" s="51"/>
      <c r="T90" s="115">
        <f>T91</f>
        <v>0</v>
      </c>
      <c r="AT90" s="18" t="s">
        <v>73</v>
      </c>
      <c r="AU90" s="18" t="s">
        <v>118</v>
      </c>
      <c r="BK90" s="116">
        <f>BK91</f>
        <v>0</v>
      </c>
    </row>
    <row r="91" spans="2:65" s="11" customFormat="1" ht="25.95" customHeight="1">
      <c r="B91" s="117"/>
      <c r="D91" s="118" t="s">
        <v>73</v>
      </c>
      <c r="E91" s="119" t="s">
        <v>146</v>
      </c>
      <c r="F91" s="119" t="s">
        <v>147</v>
      </c>
      <c r="I91" s="120"/>
      <c r="J91" s="121">
        <f>BK91</f>
        <v>0</v>
      </c>
      <c r="L91" s="117"/>
      <c r="M91" s="122"/>
      <c r="P91" s="123">
        <f>P92+P130+P138+P172</f>
        <v>0</v>
      </c>
      <c r="R91" s="123">
        <f>R92+R130+R138+R172</f>
        <v>68.438299100000009</v>
      </c>
      <c r="T91" s="124">
        <f>T92+T130+T138+T172</f>
        <v>0</v>
      </c>
      <c r="AR91" s="118" t="s">
        <v>82</v>
      </c>
      <c r="AT91" s="125" t="s">
        <v>73</v>
      </c>
      <c r="AU91" s="125" t="s">
        <v>74</v>
      </c>
      <c r="AY91" s="118" t="s">
        <v>148</v>
      </c>
      <c r="BK91" s="126">
        <f>BK92+BK130+BK138+BK172</f>
        <v>0</v>
      </c>
    </row>
    <row r="92" spans="2:65" s="11" customFormat="1" ht="22.8" customHeight="1">
      <c r="B92" s="117"/>
      <c r="D92" s="118" t="s">
        <v>73</v>
      </c>
      <c r="E92" s="127" t="s">
        <v>82</v>
      </c>
      <c r="F92" s="127" t="s">
        <v>149</v>
      </c>
      <c r="I92" s="120"/>
      <c r="J92" s="128">
        <f>BK92</f>
        <v>0</v>
      </c>
      <c r="L92" s="117"/>
      <c r="M92" s="122"/>
      <c r="P92" s="123">
        <f>P93+P100+P105+P116+P125</f>
        <v>0</v>
      </c>
      <c r="R92" s="123">
        <f>R93+R100+R105+R116+R125</f>
        <v>0</v>
      </c>
      <c r="T92" s="124">
        <f>T93+T100+T105+T116+T125</f>
        <v>0</v>
      </c>
      <c r="AR92" s="118" t="s">
        <v>82</v>
      </c>
      <c r="AT92" s="125" t="s">
        <v>73</v>
      </c>
      <c r="AU92" s="125" t="s">
        <v>82</v>
      </c>
      <c r="AY92" s="118" t="s">
        <v>148</v>
      </c>
      <c r="BK92" s="126">
        <f>BK93+BK100+BK105+BK116+BK125</f>
        <v>0</v>
      </c>
    </row>
    <row r="93" spans="2:65" s="11" customFormat="1" ht="20.85" customHeight="1">
      <c r="B93" s="117"/>
      <c r="D93" s="118" t="s">
        <v>73</v>
      </c>
      <c r="E93" s="127" t="s">
        <v>162</v>
      </c>
      <c r="F93" s="127" t="s">
        <v>163</v>
      </c>
      <c r="I93" s="120"/>
      <c r="J93" s="128">
        <f>BK93</f>
        <v>0</v>
      </c>
      <c r="L93" s="117"/>
      <c r="M93" s="122"/>
      <c r="P93" s="123">
        <f>SUM(P94:P99)</f>
        <v>0</v>
      </c>
      <c r="R93" s="123">
        <f>SUM(R94:R99)</f>
        <v>0</v>
      </c>
      <c r="T93" s="124">
        <f>SUM(T94:T99)</f>
        <v>0</v>
      </c>
      <c r="AR93" s="118" t="s">
        <v>82</v>
      </c>
      <c r="AT93" s="125" t="s">
        <v>73</v>
      </c>
      <c r="AU93" s="125" t="s">
        <v>84</v>
      </c>
      <c r="AY93" s="118" t="s">
        <v>148</v>
      </c>
      <c r="BK93" s="126">
        <f>SUM(BK94:BK99)</f>
        <v>0</v>
      </c>
    </row>
    <row r="94" spans="2:65" s="1" customFormat="1" ht="33" customHeight="1">
      <c r="B94" s="33"/>
      <c r="C94" s="129" t="s">
        <v>82</v>
      </c>
      <c r="D94" s="129" t="s">
        <v>150</v>
      </c>
      <c r="E94" s="130" t="s">
        <v>588</v>
      </c>
      <c r="F94" s="131" t="s">
        <v>589</v>
      </c>
      <c r="G94" s="132" t="s">
        <v>153</v>
      </c>
      <c r="H94" s="133">
        <v>35.134999999999998</v>
      </c>
      <c r="I94" s="134"/>
      <c r="J94" s="135">
        <f>ROUND(I94*H94,2)</f>
        <v>0</v>
      </c>
      <c r="K94" s="131" t="s">
        <v>154</v>
      </c>
      <c r="L94" s="33"/>
      <c r="M94" s="136" t="s">
        <v>19</v>
      </c>
      <c r="N94" s="137" t="s">
        <v>45</v>
      </c>
      <c r="P94" s="138">
        <f>O94*H94</f>
        <v>0</v>
      </c>
      <c r="Q94" s="138">
        <v>0</v>
      </c>
      <c r="R94" s="138">
        <f>Q94*H94</f>
        <v>0</v>
      </c>
      <c r="S94" s="138">
        <v>0</v>
      </c>
      <c r="T94" s="139">
        <f>S94*H94</f>
        <v>0</v>
      </c>
      <c r="AR94" s="140" t="s">
        <v>155</v>
      </c>
      <c r="AT94" s="140" t="s">
        <v>150</v>
      </c>
      <c r="AU94" s="140" t="s">
        <v>166</v>
      </c>
      <c r="AY94" s="18" t="s">
        <v>148</v>
      </c>
      <c r="BE94" s="141">
        <f>IF(N94="základní",J94,0)</f>
        <v>0</v>
      </c>
      <c r="BF94" s="141">
        <f>IF(N94="snížená",J94,0)</f>
        <v>0</v>
      </c>
      <c r="BG94" s="141">
        <f>IF(N94="zákl. přenesená",J94,0)</f>
        <v>0</v>
      </c>
      <c r="BH94" s="141">
        <f>IF(N94="sníž. přenesená",J94,0)</f>
        <v>0</v>
      </c>
      <c r="BI94" s="141">
        <f>IF(N94="nulová",J94,0)</f>
        <v>0</v>
      </c>
      <c r="BJ94" s="18" t="s">
        <v>82</v>
      </c>
      <c r="BK94" s="141">
        <f>ROUND(I94*H94,2)</f>
        <v>0</v>
      </c>
      <c r="BL94" s="18" t="s">
        <v>155</v>
      </c>
      <c r="BM94" s="140" t="s">
        <v>590</v>
      </c>
    </row>
    <row r="95" spans="2:65" s="1" customFormat="1" ht="10.199999999999999">
      <c r="B95" s="33"/>
      <c r="D95" s="142" t="s">
        <v>157</v>
      </c>
      <c r="F95" s="143" t="s">
        <v>591</v>
      </c>
      <c r="I95" s="144"/>
      <c r="L95" s="33"/>
      <c r="M95" s="145"/>
      <c r="T95" s="54"/>
      <c r="AT95" s="18" t="s">
        <v>157</v>
      </c>
      <c r="AU95" s="18" t="s">
        <v>166</v>
      </c>
    </row>
    <row r="96" spans="2:65" s="12" customFormat="1" ht="10.199999999999999">
      <c r="B96" s="146"/>
      <c r="D96" s="147" t="s">
        <v>159</v>
      </c>
      <c r="E96" s="148" t="s">
        <v>19</v>
      </c>
      <c r="F96" s="149" t="s">
        <v>592</v>
      </c>
      <c r="H96" s="150">
        <v>8.0340000000000007</v>
      </c>
      <c r="I96" s="151"/>
      <c r="L96" s="146"/>
      <c r="M96" s="152"/>
      <c r="T96" s="153"/>
      <c r="AT96" s="148" t="s">
        <v>159</v>
      </c>
      <c r="AU96" s="148" t="s">
        <v>166</v>
      </c>
      <c r="AV96" s="12" t="s">
        <v>84</v>
      </c>
      <c r="AW96" s="12" t="s">
        <v>33</v>
      </c>
      <c r="AX96" s="12" t="s">
        <v>74</v>
      </c>
      <c r="AY96" s="148" t="s">
        <v>148</v>
      </c>
    </row>
    <row r="97" spans="2:65" s="12" customFormat="1" ht="10.199999999999999">
      <c r="B97" s="146"/>
      <c r="D97" s="147" t="s">
        <v>159</v>
      </c>
      <c r="E97" s="148" t="s">
        <v>19</v>
      </c>
      <c r="F97" s="149" t="s">
        <v>593</v>
      </c>
      <c r="H97" s="150">
        <v>10.712</v>
      </c>
      <c r="I97" s="151"/>
      <c r="L97" s="146"/>
      <c r="M97" s="152"/>
      <c r="T97" s="153"/>
      <c r="AT97" s="148" t="s">
        <v>159</v>
      </c>
      <c r="AU97" s="148" t="s">
        <v>166</v>
      </c>
      <c r="AV97" s="12" t="s">
        <v>84</v>
      </c>
      <c r="AW97" s="12" t="s">
        <v>33</v>
      </c>
      <c r="AX97" s="12" t="s">
        <v>74</v>
      </c>
      <c r="AY97" s="148" t="s">
        <v>148</v>
      </c>
    </row>
    <row r="98" spans="2:65" s="12" customFormat="1" ht="10.199999999999999">
      <c r="B98" s="146"/>
      <c r="D98" s="147" t="s">
        <v>159</v>
      </c>
      <c r="E98" s="148" t="s">
        <v>19</v>
      </c>
      <c r="F98" s="149" t="s">
        <v>594</v>
      </c>
      <c r="H98" s="150">
        <v>16.388999999999999</v>
      </c>
      <c r="I98" s="151"/>
      <c r="L98" s="146"/>
      <c r="M98" s="152"/>
      <c r="T98" s="153"/>
      <c r="AT98" s="148" t="s">
        <v>159</v>
      </c>
      <c r="AU98" s="148" t="s">
        <v>166</v>
      </c>
      <c r="AV98" s="12" t="s">
        <v>84</v>
      </c>
      <c r="AW98" s="12" t="s">
        <v>33</v>
      </c>
      <c r="AX98" s="12" t="s">
        <v>74</v>
      </c>
      <c r="AY98" s="148" t="s">
        <v>148</v>
      </c>
    </row>
    <row r="99" spans="2:65" s="13" customFormat="1" ht="10.199999999999999">
      <c r="B99" s="154"/>
      <c r="D99" s="147" t="s">
        <v>159</v>
      </c>
      <c r="E99" s="155" t="s">
        <v>103</v>
      </c>
      <c r="F99" s="156" t="s">
        <v>161</v>
      </c>
      <c r="H99" s="157">
        <v>35.134999999999998</v>
      </c>
      <c r="I99" s="158"/>
      <c r="L99" s="154"/>
      <c r="M99" s="159"/>
      <c r="T99" s="160"/>
      <c r="AT99" s="155" t="s">
        <v>159</v>
      </c>
      <c r="AU99" s="155" t="s">
        <v>166</v>
      </c>
      <c r="AV99" s="13" t="s">
        <v>155</v>
      </c>
      <c r="AW99" s="13" t="s">
        <v>33</v>
      </c>
      <c r="AX99" s="13" t="s">
        <v>82</v>
      </c>
      <c r="AY99" s="155" t="s">
        <v>148</v>
      </c>
    </row>
    <row r="100" spans="2:65" s="11" customFormat="1" ht="20.85" customHeight="1">
      <c r="B100" s="117"/>
      <c r="D100" s="118" t="s">
        <v>73</v>
      </c>
      <c r="E100" s="127" t="s">
        <v>181</v>
      </c>
      <c r="F100" s="127" t="s">
        <v>182</v>
      </c>
      <c r="I100" s="120"/>
      <c r="J100" s="128">
        <f>BK100</f>
        <v>0</v>
      </c>
      <c r="L100" s="117"/>
      <c r="M100" s="122"/>
      <c r="P100" s="123">
        <f>SUM(P101:P104)</f>
        <v>0</v>
      </c>
      <c r="R100" s="123">
        <f>SUM(R101:R104)</f>
        <v>0</v>
      </c>
      <c r="T100" s="124">
        <f>SUM(T101:T104)</f>
        <v>0</v>
      </c>
      <c r="AR100" s="118" t="s">
        <v>82</v>
      </c>
      <c r="AT100" s="125" t="s">
        <v>73</v>
      </c>
      <c r="AU100" s="125" t="s">
        <v>84</v>
      </c>
      <c r="AY100" s="118" t="s">
        <v>148</v>
      </c>
      <c r="BK100" s="126">
        <f>SUM(BK101:BK104)</f>
        <v>0</v>
      </c>
    </row>
    <row r="101" spans="2:65" s="1" customFormat="1" ht="44.25" customHeight="1">
      <c r="B101" s="33"/>
      <c r="C101" s="129" t="s">
        <v>84</v>
      </c>
      <c r="D101" s="129" t="s">
        <v>150</v>
      </c>
      <c r="E101" s="130" t="s">
        <v>595</v>
      </c>
      <c r="F101" s="131" t="s">
        <v>596</v>
      </c>
      <c r="G101" s="132" t="s">
        <v>153</v>
      </c>
      <c r="H101" s="133">
        <v>8.5060000000000002</v>
      </c>
      <c r="I101" s="134"/>
      <c r="J101" s="135">
        <f>ROUND(I101*H101,2)</f>
        <v>0</v>
      </c>
      <c r="K101" s="131" t="s">
        <v>154</v>
      </c>
      <c r="L101" s="33"/>
      <c r="M101" s="136" t="s">
        <v>19</v>
      </c>
      <c r="N101" s="137" t="s">
        <v>45</v>
      </c>
      <c r="P101" s="138">
        <f>O101*H101</f>
        <v>0</v>
      </c>
      <c r="Q101" s="138">
        <v>0</v>
      </c>
      <c r="R101" s="138">
        <f>Q101*H101</f>
        <v>0</v>
      </c>
      <c r="S101" s="138">
        <v>0</v>
      </c>
      <c r="T101" s="139">
        <f>S101*H101</f>
        <v>0</v>
      </c>
      <c r="AR101" s="140" t="s">
        <v>155</v>
      </c>
      <c r="AT101" s="140" t="s">
        <v>150</v>
      </c>
      <c r="AU101" s="140" t="s">
        <v>166</v>
      </c>
      <c r="AY101" s="18" t="s">
        <v>148</v>
      </c>
      <c r="BE101" s="141">
        <f>IF(N101="základní",J101,0)</f>
        <v>0</v>
      </c>
      <c r="BF101" s="141">
        <f>IF(N101="snížená",J101,0)</f>
        <v>0</v>
      </c>
      <c r="BG101" s="141">
        <f>IF(N101="zákl. přenesená",J101,0)</f>
        <v>0</v>
      </c>
      <c r="BH101" s="141">
        <f>IF(N101="sníž. přenesená",J101,0)</f>
        <v>0</v>
      </c>
      <c r="BI101" s="141">
        <f>IF(N101="nulová",J101,0)</f>
        <v>0</v>
      </c>
      <c r="BJ101" s="18" t="s">
        <v>82</v>
      </c>
      <c r="BK101" s="141">
        <f>ROUND(I101*H101,2)</f>
        <v>0</v>
      </c>
      <c r="BL101" s="18" t="s">
        <v>155</v>
      </c>
      <c r="BM101" s="140" t="s">
        <v>597</v>
      </c>
    </row>
    <row r="102" spans="2:65" s="1" customFormat="1" ht="10.199999999999999">
      <c r="B102" s="33"/>
      <c r="D102" s="142" t="s">
        <v>157</v>
      </c>
      <c r="F102" s="143" t="s">
        <v>598</v>
      </c>
      <c r="I102" s="144"/>
      <c r="L102" s="33"/>
      <c r="M102" s="145"/>
      <c r="T102" s="54"/>
      <c r="AT102" s="18" t="s">
        <v>157</v>
      </c>
      <c r="AU102" s="18" t="s">
        <v>166</v>
      </c>
    </row>
    <row r="103" spans="2:65" s="12" customFormat="1" ht="10.199999999999999">
      <c r="B103" s="146"/>
      <c r="D103" s="147" t="s">
        <v>159</v>
      </c>
      <c r="E103" s="148" t="s">
        <v>19</v>
      </c>
      <c r="F103" s="149" t="s">
        <v>599</v>
      </c>
      <c r="H103" s="150">
        <v>8.5060000000000002</v>
      </c>
      <c r="I103" s="151"/>
      <c r="L103" s="146"/>
      <c r="M103" s="152"/>
      <c r="T103" s="153"/>
      <c r="AT103" s="148" t="s">
        <v>159</v>
      </c>
      <c r="AU103" s="148" t="s">
        <v>166</v>
      </c>
      <c r="AV103" s="12" t="s">
        <v>84</v>
      </c>
      <c r="AW103" s="12" t="s">
        <v>33</v>
      </c>
      <c r="AX103" s="12" t="s">
        <v>74</v>
      </c>
      <c r="AY103" s="148" t="s">
        <v>148</v>
      </c>
    </row>
    <row r="104" spans="2:65" s="13" customFormat="1" ht="10.199999999999999">
      <c r="B104" s="154"/>
      <c r="D104" s="147" t="s">
        <v>159</v>
      </c>
      <c r="E104" s="155" t="s">
        <v>584</v>
      </c>
      <c r="F104" s="156" t="s">
        <v>161</v>
      </c>
      <c r="H104" s="157">
        <v>8.5060000000000002</v>
      </c>
      <c r="I104" s="158"/>
      <c r="L104" s="154"/>
      <c r="M104" s="159"/>
      <c r="T104" s="160"/>
      <c r="AT104" s="155" t="s">
        <v>159</v>
      </c>
      <c r="AU104" s="155" t="s">
        <v>166</v>
      </c>
      <c r="AV104" s="13" t="s">
        <v>155</v>
      </c>
      <c r="AW104" s="13" t="s">
        <v>33</v>
      </c>
      <c r="AX104" s="13" t="s">
        <v>82</v>
      </c>
      <c r="AY104" s="155" t="s">
        <v>148</v>
      </c>
    </row>
    <row r="105" spans="2:65" s="11" customFormat="1" ht="20.85" customHeight="1">
      <c r="B105" s="117"/>
      <c r="D105" s="118" t="s">
        <v>73</v>
      </c>
      <c r="E105" s="127" t="s">
        <v>193</v>
      </c>
      <c r="F105" s="127" t="s">
        <v>194</v>
      </c>
      <c r="I105" s="120"/>
      <c r="J105" s="128">
        <f>BK105</f>
        <v>0</v>
      </c>
      <c r="L105" s="117"/>
      <c r="M105" s="122"/>
      <c r="P105" s="123">
        <f>SUM(P106:P115)</f>
        <v>0</v>
      </c>
      <c r="R105" s="123">
        <f>SUM(R106:R115)</f>
        <v>0</v>
      </c>
      <c r="T105" s="124">
        <f>SUM(T106:T115)</f>
        <v>0</v>
      </c>
      <c r="AR105" s="118" t="s">
        <v>82</v>
      </c>
      <c r="AT105" s="125" t="s">
        <v>73</v>
      </c>
      <c r="AU105" s="125" t="s">
        <v>84</v>
      </c>
      <c r="AY105" s="118" t="s">
        <v>148</v>
      </c>
      <c r="BK105" s="126">
        <f>SUM(BK106:BK115)</f>
        <v>0</v>
      </c>
    </row>
    <row r="106" spans="2:65" s="1" customFormat="1" ht="62.7" customHeight="1">
      <c r="B106" s="33"/>
      <c r="C106" s="129" t="s">
        <v>166</v>
      </c>
      <c r="D106" s="129" t="s">
        <v>150</v>
      </c>
      <c r="E106" s="130" t="s">
        <v>600</v>
      </c>
      <c r="F106" s="131" t="s">
        <v>601</v>
      </c>
      <c r="G106" s="132" t="s">
        <v>153</v>
      </c>
      <c r="H106" s="133">
        <v>39.387999999999998</v>
      </c>
      <c r="I106" s="134"/>
      <c r="J106" s="135">
        <f>ROUND(I106*H106,2)</f>
        <v>0</v>
      </c>
      <c r="K106" s="131" t="s">
        <v>154</v>
      </c>
      <c r="L106" s="33"/>
      <c r="M106" s="136" t="s">
        <v>19</v>
      </c>
      <c r="N106" s="137" t="s">
        <v>45</v>
      </c>
      <c r="P106" s="138">
        <f>O106*H106</f>
        <v>0</v>
      </c>
      <c r="Q106" s="138">
        <v>0</v>
      </c>
      <c r="R106" s="138">
        <f>Q106*H106</f>
        <v>0</v>
      </c>
      <c r="S106" s="138">
        <v>0</v>
      </c>
      <c r="T106" s="139">
        <f>S106*H106</f>
        <v>0</v>
      </c>
      <c r="AR106" s="140" t="s">
        <v>155</v>
      </c>
      <c r="AT106" s="140" t="s">
        <v>150</v>
      </c>
      <c r="AU106" s="140" t="s">
        <v>166</v>
      </c>
      <c r="AY106" s="18" t="s">
        <v>148</v>
      </c>
      <c r="BE106" s="141">
        <f>IF(N106="základní",J106,0)</f>
        <v>0</v>
      </c>
      <c r="BF106" s="141">
        <f>IF(N106="snížená",J106,0)</f>
        <v>0</v>
      </c>
      <c r="BG106" s="141">
        <f>IF(N106="zákl. přenesená",J106,0)</f>
        <v>0</v>
      </c>
      <c r="BH106" s="141">
        <f>IF(N106="sníž. přenesená",J106,0)</f>
        <v>0</v>
      </c>
      <c r="BI106" s="141">
        <f>IF(N106="nulová",J106,0)</f>
        <v>0</v>
      </c>
      <c r="BJ106" s="18" t="s">
        <v>82</v>
      </c>
      <c r="BK106" s="141">
        <f>ROUND(I106*H106,2)</f>
        <v>0</v>
      </c>
      <c r="BL106" s="18" t="s">
        <v>155</v>
      </c>
      <c r="BM106" s="140" t="s">
        <v>602</v>
      </c>
    </row>
    <row r="107" spans="2:65" s="1" customFormat="1" ht="10.199999999999999">
      <c r="B107" s="33"/>
      <c r="D107" s="142" t="s">
        <v>157</v>
      </c>
      <c r="F107" s="143" t="s">
        <v>603</v>
      </c>
      <c r="I107" s="144"/>
      <c r="L107" s="33"/>
      <c r="M107" s="145"/>
      <c r="T107" s="54"/>
      <c r="AT107" s="18" t="s">
        <v>157</v>
      </c>
      <c r="AU107" s="18" t="s">
        <v>166</v>
      </c>
    </row>
    <row r="108" spans="2:65" s="12" customFormat="1" ht="10.199999999999999">
      <c r="B108" s="146"/>
      <c r="D108" s="147" t="s">
        <v>159</v>
      </c>
      <c r="E108" s="148" t="s">
        <v>19</v>
      </c>
      <c r="F108" s="149" t="s">
        <v>604</v>
      </c>
      <c r="H108" s="150">
        <v>4.2530000000000001</v>
      </c>
      <c r="I108" s="151"/>
      <c r="L108" s="146"/>
      <c r="M108" s="152"/>
      <c r="T108" s="153"/>
      <c r="AT108" s="148" t="s">
        <v>159</v>
      </c>
      <c r="AU108" s="148" t="s">
        <v>166</v>
      </c>
      <c r="AV108" s="12" t="s">
        <v>84</v>
      </c>
      <c r="AW108" s="12" t="s">
        <v>33</v>
      </c>
      <c r="AX108" s="12" t="s">
        <v>74</v>
      </c>
      <c r="AY108" s="148" t="s">
        <v>148</v>
      </c>
    </row>
    <row r="109" spans="2:65" s="12" customFormat="1" ht="10.199999999999999">
      <c r="B109" s="146"/>
      <c r="D109" s="147" t="s">
        <v>159</v>
      </c>
      <c r="E109" s="148" t="s">
        <v>19</v>
      </c>
      <c r="F109" s="149" t="s">
        <v>103</v>
      </c>
      <c r="H109" s="150">
        <v>35.134999999999998</v>
      </c>
      <c r="I109" s="151"/>
      <c r="L109" s="146"/>
      <c r="M109" s="152"/>
      <c r="T109" s="153"/>
      <c r="AT109" s="148" t="s">
        <v>159</v>
      </c>
      <c r="AU109" s="148" t="s">
        <v>166</v>
      </c>
      <c r="AV109" s="12" t="s">
        <v>84</v>
      </c>
      <c r="AW109" s="12" t="s">
        <v>33</v>
      </c>
      <c r="AX109" s="12" t="s">
        <v>74</v>
      </c>
      <c r="AY109" s="148" t="s">
        <v>148</v>
      </c>
    </row>
    <row r="110" spans="2:65" s="13" customFormat="1" ht="10.199999999999999">
      <c r="B110" s="154"/>
      <c r="D110" s="147" t="s">
        <v>159</v>
      </c>
      <c r="E110" s="155" t="s">
        <v>567</v>
      </c>
      <c r="F110" s="156" t="s">
        <v>161</v>
      </c>
      <c r="H110" s="157">
        <v>39.387999999999998</v>
      </c>
      <c r="I110" s="158"/>
      <c r="L110" s="154"/>
      <c r="M110" s="159"/>
      <c r="T110" s="160"/>
      <c r="AT110" s="155" t="s">
        <v>159</v>
      </c>
      <c r="AU110" s="155" t="s">
        <v>166</v>
      </c>
      <c r="AV110" s="13" t="s">
        <v>155</v>
      </c>
      <c r="AW110" s="13" t="s">
        <v>33</v>
      </c>
      <c r="AX110" s="13" t="s">
        <v>82</v>
      </c>
      <c r="AY110" s="155" t="s">
        <v>148</v>
      </c>
    </row>
    <row r="111" spans="2:65" s="1" customFormat="1" ht="66.75" customHeight="1">
      <c r="B111" s="33"/>
      <c r="C111" s="129" t="s">
        <v>155</v>
      </c>
      <c r="D111" s="129" t="s">
        <v>150</v>
      </c>
      <c r="E111" s="130" t="s">
        <v>605</v>
      </c>
      <c r="F111" s="131" t="s">
        <v>606</v>
      </c>
      <c r="G111" s="132" t="s">
        <v>153</v>
      </c>
      <c r="H111" s="133">
        <v>393.88</v>
      </c>
      <c r="I111" s="134"/>
      <c r="J111" s="135">
        <f>ROUND(I111*H111,2)</f>
        <v>0</v>
      </c>
      <c r="K111" s="131" t="s">
        <v>154</v>
      </c>
      <c r="L111" s="33"/>
      <c r="M111" s="136" t="s">
        <v>19</v>
      </c>
      <c r="N111" s="137" t="s">
        <v>45</v>
      </c>
      <c r="P111" s="138">
        <f>O111*H111</f>
        <v>0</v>
      </c>
      <c r="Q111" s="138">
        <v>0</v>
      </c>
      <c r="R111" s="138">
        <f>Q111*H111</f>
        <v>0</v>
      </c>
      <c r="S111" s="138">
        <v>0</v>
      </c>
      <c r="T111" s="139">
        <f>S111*H111</f>
        <v>0</v>
      </c>
      <c r="AR111" s="140" t="s">
        <v>155</v>
      </c>
      <c r="AT111" s="140" t="s">
        <v>150</v>
      </c>
      <c r="AU111" s="140" t="s">
        <v>166</v>
      </c>
      <c r="AY111" s="18" t="s">
        <v>148</v>
      </c>
      <c r="BE111" s="141">
        <f>IF(N111="základní",J111,0)</f>
        <v>0</v>
      </c>
      <c r="BF111" s="141">
        <f>IF(N111="snížená",J111,0)</f>
        <v>0</v>
      </c>
      <c r="BG111" s="141">
        <f>IF(N111="zákl. přenesená",J111,0)</f>
        <v>0</v>
      </c>
      <c r="BH111" s="141">
        <f>IF(N111="sníž. přenesená",J111,0)</f>
        <v>0</v>
      </c>
      <c r="BI111" s="141">
        <f>IF(N111="nulová",J111,0)</f>
        <v>0</v>
      </c>
      <c r="BJ111" s="18" t="s">
        <v>82</v>
      </c>
      <c r="BK111" s="141">
        <f>ROUND(I111*H111,2)</f>
        <v>0</v>
      </c>
      <c r="BL111" s="18" t="s">
        <v>155</v>
      </c>
      <c r="BM111" s="140" t="s">
        <v>607</v>
      </c>
    </row>
    <row r="112" spans="2:65" s="1" customFormat="1" ht="10.199999999999999">
      <c r="B112" s="33"/>
      <c r="D112" s="142" t="s">
        <v>157</v>
      </c>
      <c r="F112" s="143" t="s">
        <v>608</v>
      </c>
      <c r="I112" s="144"/>
      <c r="L112" s="33"/>
      <c r="M112" s="145"/>
      <c r="T112" s="54"/>
      <c r="AT112" s="18" t="s">
        <v>157</v>
      </c>
      <c r="AU112" s="18" t="s">
        <v>166</v>
      </c>
    </row>
    <row r="113" spans="2:65" s="12" customFormat="1" ht="10.199999999999999">
      <c r="B113" s="146"/>
      <c r="D113" s="147" t="s">
        <v>159</v>
      </c>
      <c r="E113" s="148" t="s">
        <v>19</v>
      </c>
      <c r="F113" s="149" t="s">
        <v>567</v>
      </c>
      <c r="H113" s="150">
        <v>39.387999999999998</v>
      </c>
      <c r="I113" s="151"/>
      <c r="L113" s="146"/>
      <c r="M113" s="152"/>
      <c r="T113" s="153"/>
      <c r="AT113" s="148" t="s">
        <v>159</v>
      </c>
      <c r="AU113" s="148" t="s">
        <v>166</v>
      </c>
      <c r="AV113" s="12" t="s">
        <v>84</v>
      </c>
      <c r="AW113" s="12" t="s">
        <v>33</v>
      </c>
      <c r="AX113" s="12" t="s">
        <v>74</v>
      </c>
      <c r="AY113" s="148" t="s">
        <v>148</v>
      </c>
    </row>
    <row r="114" spans="2:65" s="13" customFormat="1" ht="10.199999999999999">
      <c r="B114" s="154"/>
      <c r="D114" s="147" t="s">
        <v>159</v>
      </c>
      <c r="E114" s="155" t="s">
        <v>19</v>
      </c>
      <c r="F114" s="156" t="s">
        <v>161</v>
      </c>
      <c r="H114" s="157">
        <v>39.387999999999998</v>
      </c>
      <c r="I114" s="158"/>
      <c r="L114" s="154"/>
      <c r="M114" s="159"/>
      <c r="T114" s="160"/>
      <c r="AT114" s="155" t="s">
        <v>159</v>
      </c>
      <c r="AU114" s="155" t="s">
        <v>166</v>
      </c>
      <c r="AV114" s="13" t="s">
        <v>155</v>
      </c>
      <c r="AW114" s="13" t="s">
        <v>33</v>
      </c>
      <c r="AX114" s="13" t="s">
        <v>82</v>
      </c>
      <c r="AY114" s="155" t="s">
        <v>148</v>
      </c>
    </row>
    <row r="115" spans="2:65" s="12" customFormat="1" ht="10.199999999999999">
      <c r="B115" s="146"/>
      <c r="D115" s="147" t="s">
        <v>159</v>
      </c>
      <c r="F115" s="149" t="s">
        <v>609</v>
      </c>
      <c r="H115" s="150">
        <v>393.88</v>
      </c>
      <c r="I115" s="151"/>
      <c r="L115" s="146"/>
      <c r="M115" s="152"/>
      <c r="T115" s="153"/>
      <c r="AT115" s="148" t="s">
        <v>159</v>
      </c>
      <c r="AU115" s="148" t="s">
        <v>166</v>
      </c>
      <c r="AV115" s="12" t="s">
        <v>84</v>
      </c>
      <c r="AW115" s="12" t="s">
        <v>4</v>
      </c>
      <c r="AX115" s="12" t="s">
        <v>82</v>
      </c>
      <c r="AY115" s="148" t="s">
        <v>148</v>
      </c>
    </row>
    <row r="116" spans="2:65" s="11" customFormat="1" ht="20.85" customHeight="1">
      <c r="B116" s="117"/>
      <c r="D116" s="118" t="s">
        <v>73</v>
      </c>
      <c r="E116" s="127" t="s">
        <v>208</v>
      </c>
      <c r="F116" s="127" t="s">
        <v>209</v>
      </c>
      <c r="I116" s="120"/>
      <c r="J116" s="128">
        <f>BK116</f>
        <v>0</v>
      </c>
      <c r="L116" s="117"/>
      <c r="M116" s="122"/>
      <c r="P116" s="123">
        <f>SUM(P117:P124)</f>
        <v>0</v>
      </c>
      <c r="R116" s="123">
        <f>SUM(R117:R124)</f>
        <v>0</v>
      </c>
      <c r="T116" s="124">
        <f>SUM(T117:T124)</f>
        <v>0</v>
      </c>
      <c r="AR116" s="118" t="s">
        <v>82</v>
      </c>
      <c r="AT116" s="125" t="s">
        <v>73</v>
      </c>
      <c r="AU116" s="125" t="s">
        <v>84</v>
      </c>
      <c r="AY116" s="118" t="s">
        <v>148</v>
      </c>
      <c r="BK116" s="126">
        <f>SUM(BK117:BK124)</f>
        <v>0</v>
      </c>
    </row>
    <row r="117" spans="2:65" s="1" customFormat="1" ht="44.25" customHeight="1">
      <c r="B117" s="33"/>
      <c r="C117" s="129" t="s">
        <v>183</v>
      </c>
      <c r="D117" s="129" t="s">
        <v>150</v>
      </c>
      <c r="E117" s="130" t="s">
        <v>610</v>
      </c>
      <c r="F117" s="131" t="s">
        <v>611</v>
      </c>
      <c r="G117" s="132" t="s">
        <v>264</v>
      </c>
      <c r="H117" s="133">
        <v>39.387999999999998</v>
      </c>
      <c r="I117" s="134"/>
      <c r="J117" s="135">
        <f>ROUND(I117*H117,2)</f>
        <v>0</v>
      </c>
      <c r="K117" s="131" t="s">
        <v>154</v>
      </c>
      <c r="L117" s="33"/>
      <c r="M117" s="136" t="s">
        <v>19</v>
      </c>
      <c r="N117" s="137" t="s">
        <v>45</v>
      </c>
      <c r="P117" s="138">
        <f>O117*H117</f>
        <v>0</v>
      </c>
      <c r="Q117" s="138">
        <v>0</v>
      </c>
      <c r="R117" s="138">
        <f>Q117*H117</f>
        <v>0</v>
      </c>
      <c r="S117" s="138">
        <v>0</v>
      </c>
      <c r="T117" s="139">
        <f>S117*H117</f>
        <v>0</v>
      </c>
      <c r="AR117" s="140" t="s">
        <v>155</v>
      </c>
      <c r="AT117" s="140" t="s">
        <v>150</v>
      </c>
      <c r="AU117" s="140" t="s">
        <v>166</v>
      </c>
      <c r="AY117" s="18" t="s">
        <v>148</v>
      </c>
      <c r="BE117" s="141">
        <f>IF(N117="základní",J117,0)</f>
        <v>0</v>
      </c>
      <c r="BF117" s="141">
        <f>IF(N117="snížená",J117,0)</f>
        <v>0</v>
      </c>
      <c r="BG117" s="141">
        <f>IF(N117="zákl. přenesená",J117,0)</f>
        <v>0</v>
      </c>
      <c r="BH117" s="141">
        <f>IF(N117="sníž. přenesená",J117,0)</f>
        <v>0</v>
      </c>
      <c r="BI117" s="141">
        <f>IF(N117="nulová",J117,0)</f>
        <v>0</v>
      </c>
      <c r="BJ117" s="18" t="s">
        <v>82</v>
      </c>
      <c r="BK117" s="141">
        <f>ROUND(I117*H117,2)</f>
        <v>0</v>
      </c>
      <c r="BL117" s="18" t="s">
        <v>155</v>
      </c>
      <c r="BM117" s="140" t="s">
        <v>612</v>
      </c>
    </row>
    <row r="118" spans="2:65" s="1" customFormat="1" ht="10.199999999999999">
      <c r="B118" s="33"/>
      <c r="D118" s="142" t="s">
        <v>157</v>
      </c>
      <c r="F118" s="143" t="s">
        <v>613</v>
      </c>
      <c r="I118" s="144"/>
      <c r="L118" s="33"/>
      <c r="M118" s="145"/>
      <c r="T118" s="54"/>
      <c r="AT118" s="18" t="s">
        <v>157</v>
      </c>
      <c r="AU118" s="18" t="s">
        <v>166</v>
      </c>
    </row>
    <row r="119" spans="2:65" s="12" customFormat="1" ht="10.199999999999999">
      <c r="B119" s="146"/>
      <c r="D119" s="147" t="s">
        <v>159</v>
      </c>
      <c r="E119" s="148" t="s">
        <v>19</v>
      </c>
      <c r="F119" s="149" t="s">
        <v>567</v>
      </c>
      <c r="H119" s="150">
        <v>39.387999999999998</v>
      </c>
      <c r="I119" s="151"/>
      <c r="L119" s="146"/>
      <c r="M119" s="152"/>
      <c r="T119" s="153"/>
      <c r="AT119" s="148" t="s">
        <v>159</v>
      </c>
      <c r="AU119" s="148" t="s">
        <v>166</v>
      </c>
      <c r="AV119" s="12" t="s">
        <v>84</v>
      </c>
      <c r="AW119" s="12" t="s">
        <v>33</v>
      </c>
      <c r="AX119" s="12" t="s">
        <v>74</v>
      </c>
      <c r="AY119" s="148" t="s">
        <v>148</v>
      </c>
    </row>
    <row r="120" spans="2:65" s="13" customFormat="1" ht="10.199999999999999">
      <c r="B120" s="154"/>
      <c r="D120" s="147" t="s">
        <v>159</v>
      </c>
      <c r="E120" s="155" t="s">
        <v>19</v>
      </c>
      <c r="F120" s="156" t="s">
        <v>161</v>
      </c>
      <c r="H120" s="157">
        <v>39.387999999999998</v>
      </c>
      <c r="I120" s="158"/>
      <c r="L120" s="154"/>
      <c r="M120" s="159"/>
      <c r="T120" s="160"/>
      <c r="AT120" s="155" t="s">
        <v>159</v>
      </c>
      <c r="AU120" s="155" t="s">
        <v>166</v>
      </c>
      <c r="AV120" s="13" t="s">
        <v>155</v>
      </c>
      <c r="AW120" s="13" t="s">
        <v>33</v>
      </c>
      <c r="AX120" s="13" t="s">
        <v>82</v>
      </c>
      <c r="AY120" s="155" t="s">
        <v>148</v>
      </c>
    </row>
    <row r="121" spans="2:65" s="1" customFormat="1" ht="44.25" customHeight="1">
      <c r="B121" s="33"/>
      <c r="C121" s="129" t="s">
        <v>195</v>
      </c>
      <c r="D121" s="129" t="s">
        <v>150</v>
      </c>
      <c r="E121" s="130" t="s">
        <v>614</v>
      </c>
      <c r="F121" s="131" t="s">
        <v>615</v>
      </c>
      <c r="G121" s="132" t="s">
        <v>153</v>
      </c>
      <c r="H121" s="133">
        <v>4.2530000000000001</v>
      </c>
      <c r="I121" s="134"/>
      <c r="J121" s="135">
        <f>ROUND(I121*H121,2)</f>
        <v>0</v>
      </c>
      <c r="K121" s="131" t="s">
        <v>154</v>
      </c>
      <c r="L121" s="33"/>
      <c r="M121" s="136" t="s">
        <v>19</v>
      </c>
      <c r="N121" s="137" t="s">
        <v>45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155</v>
      </c>
      <c r="AT121" s="140" t="s">
        <v>150</v>
      </c>
      <c r="AU121" s="140" t="s">
        <v>166</v>
      </c>
      <c r="AY121" s="18" t="s">
        <v>148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8" t="s">
        <v>82</v>
      </c>
      <c r="BK121" s="141">
        <f>ROUND(I121*H121,2)</f>
        <v>0</v>
      </c>
      <c r="BL121" s="18" t="s">
        <v>155</v>
      </c>
      <c r="BM121" s="140" t="s">
        <v>616</v>
      </c>
    </row>
    <row r="122" spans="2:65" s="1" customFormat="1" ht="10.199999999999999">
      <c r="B122" s="33"/>
      <c r="D122" s="142" t="s">
        <v>157</v>
      </c>
      <c r="F122" s="143" t="s">
        <v>617</v>
      </c>
      <c r="I122" s="144"/>
      <c r="L122" s="33"/>
      <c r="M122" s="145"/>
      <c r="T122" s="54"/>
      <c r="AT122" s="18" t="s">
        <v>157</v>
      </c>
      <c r="AU122" s="18" t="s">
        <v>166</v>
      </c>
    </row>
    <row r="123" spans="2:65" s="12" customFormat="1" ht="10.199999999999999">
      <c r="B123" s="146"/>
      <c r="D123" s="147" t="s">
        <v>159</v>
      </c>
      <c r="E123" s="148" t="s">
        <v>19</v>
      </c>
      <c r="F123" s="149" t="s">
        <v>618</v>
      </c>
      <c r="H123" s="150">
        <v>4.2530000000000001</v>
      </c>
      <c r="I123" s="151"/>
      <c r="L123" s="146"/>
      <c r="M123" s="152"/>
      <c r="T123" s="153"/>
      <c r="AT123" s="148" t="s">
        <v>159</v>
      </c>
      <c r="AU123" s="148" t="s">
        <v>166</v>
      </c>
      <c r="AV123" s="12" t="s">
        <v>84</v>
      </c>
      <c r="AW123" s="12" t="s">
        <v>33</v>
      </c>
      <c r="AX123" s="12" t="s">
        <v>74</v>
      </c>
      <c r="AY123" s="148" t="s">
        <v>148</v>
      </c>
    </row>
    <row r="124" spans="2:65" s="13" customFormat="1" ht="10.199999999999999">
      <c r="B124" s="154"/>
      <c r="D124" s="147" t="s">
        <v>159</v>
      </c>
      <c r="E124" s="155" t="s">
        <v>192</v>
      </c>
      <c r="F124" s="156" t="s">
        <v>161</v>
      </c>
      <c r="H124" s="157">
        <v>4.2530000000000001</v>
      </c>
      <c r="I124" s="158"/>
      <c r="L124" s="154"/>
      <c r="M124" s="159"/>
      <c r="T124" s="160"/>
      <c r="AT124" s="155" t="s">
        <v>159</v>
      </c>
      <c r="AU124" s="155" t="s">
        <v>166</v>
      </c>
      <c r="AV124" s="13" t="s">
        <v>155</v>
      </c>
      <c r="AW124" s="13" t="s">
        <v>33</v>
      </c>
      <c r="AX124" s="13" t="s">
        <v>82</v>
      </c>
      <c r="AY124" s="155" t="s">
        <v>148</v>
      </c>
    </row>
    <row r="125" spans="2:65" s="11" customFormat="1" ht="20.85" customHeight="1">
      <c r="B125" s="117"/>
      <c r="D125" s="118" t="s">
        <v>73</v>
      </c>
      <c r="E125" s="127" t="s">
        <v>216</v>
      </c>
      <c r="F125" s="127" t="s">
        <v>217</v>
      </c>
      <c r="I125" s="120"/>
      <c r="J125" s="128">
        <f>BK125</f>
        <v>0</v>
      </c>
      <c r="L125" s="117"/>
      <c r="M125" s="122"/>
      <c r="P125" s="123">
        <f>SUM(P126:P129)</f>
        <v>0</v>
      </c>
      <c r="R125" s="123">
        <f>SUM(R126:R129)</f>
        <v>0</v>
      </c>
      <c r="T125" s="124">
        <f>SUM(T126:T129)</f>
        <v>0</v>
      </c>
      <c r="AR125" s="118" t="s">
        <v>82</v>
      </c>
      <c r="AT125" s="125" t="s">
        <v>73</v>
      </c>
      <c r="AU125" s="125" t="s">
        <v>84</v>
      </c>
      <c r="AY125" s="118" t="s">
        <v>148</v>
      </c>
      <c r="BK125" s="126">
        <f>SUM(BK126:BK129)</f>
        <v>0</v>
      </c>
    </row>
    <row r="126" spans="2:65" s="1" customFormat="1" ht="33" customHeight="1">
      <c r="B126" s="33"/>
      <c r="C126" s="129" t="s">
        <v>200</v>
      </c>
      <c r="D126" s="129" t="s">
        <v>150</v>
      </c>
      <c r="E126" s="130" t="s">
        <v>619</v>
      </c>
      <c r="F126" s="131" t="s">
        <v>620</v>
      </c>
      <c r="G126" s="132" t="s">
        <v>221</v>
      </c>
      <c r="H126" s="133">
        <v>56.238</v>
      </c>
      <c r="I126" s="134"/>
      <c r="J126" s="135">
        <f>ROUND(I126*H126,2)</f>
        <v>0</v>
      </c>
      <c r="K126" s="131" t="s">
        <v>154</v>
      </c>
      <c r="L126" s="33"/>
      <c r="M126" s="136" t="s">
        <v>19</v>
      </c>
      <c r="N126" s="137" t="s">
        <v>45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155</v>
      </c>
      <c r="AT126" s="140" t="s">
        <v>150</v>
      </c>
      <c r="AU126" s="140" t="s">
        <v>166</v>
      </c>
      <c r="AY126" s="18" t="s">
        <v>148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8" t="s">
        <v>82</v>
      </c>
      <c r="BK126" s="141">
        <f>ROUND(I126*H126,2)</f>
        <v>0</v>
      </c>
      <c r="BL126" s="18" t="s">
        <v>155</v>
      </c>
      <c r="BM126" s="140" t="s">
        <v>621</v>
      </c>
    </row>
    <row r="127" spans="2:65" s="1" customFormat="1" ht="10.199999999999999">
      <c r="B127" s="33"/>
      <c r="D127" s="142" t="s">
        <v>157</v>
      </c>
      <c r="F127" s="143" t="s">
        <v>622</v>
      </c>
      <c r="I127" s="144"/>
      <c r="L127" s="33"/>
      <c r="M127" s="145"/>
      <c r="T127" s="54"/>
      <c r="AT127" s="18" t="s">
        <v>157</v>
      </c>
      <c r="AU127" s="18" t="s">
        <v>166</v>
      </c>
    </row>
    <row r="128" spans="2:65" s="12" customFormat="1" ht="10.199999999999999">
      <c r="B128" s="146"/>
      <c r="D128" s="147" t="s">
        <v>159</v>
      </c>
      <c r="E128" s="148" t="s">
        <v>19</v>
      </c>
      <c r="F128" s="149" t="s">
        <v>623</v>
      </c>
      <c r="H128" s="150">
        <v>10.632</v>
      </c>
      <c r="I128" s="151"/>
      <c r="L128" s="146"/>
      <c r="M128" s="152"/>
      <c r="T128" s="153"/>
      <c r="AT128" s="148" t="s">
        <v>159</v>
      </c>
      <c r="AU128" s="148" t="s">
        <v>166</v>
      </c>
      <c r="AV128" s="12" t="s">
        <v>84</v>
      </c>
      <c r="AW128" s="12" t="s">
        <v>33</v>
      </c>
      <c r="AX128" s="12" t="s">
        <v>74</v>
      </c>
      <c r="AY128" s="148" t="s">
        <v>148</v>
      </c>
    </row>
    <row r="129" spans="2:65" s="12" customFormat="1" ht="10.199999999999999">
      <c r="B129" s="146"/>
      <c r="D129" s="147" t="s">
        <v>159</v>
      </c>
      <c r="E129" s="148" t="s">
        <v>19</v>
      </c>
      <c r="F129" s="149" t="s">
        <v>624</v>
      </c>
      <c r="H129" s="150">
        <v>56.238</v>
      </c>
      <c r="I129" s="151"/>
      <c r="L129" s="146"/>
      <c r="M129" s="152"/>
      <c r="T129" s="153"/>
      <c r="AT129" s="148" t="s">
        <v>159</v>
      </c>
      <c r="AU129" s="148" t="s">
        <v>166</v>
      </c>
      <c r="AV129" s="12" t="s">
        <v>84</v>
      </c>
      <c r="AW129" s="12" t="s">
        <v>33</v>
      </c>
      <c r="AX129" s="12" t="s">
        <v>82</v>
      </c>
      <c r="AY129" s="148" t="s">
        <v>148</v>
      </c>
    </row>
    <row r="130" spans="2:65" s="11" customFormat="1" ht="22.8" customHeight="1">
      <c r="B130" s="117"/>
      <c r="D130" s="118" t="s">
        <v>73</v>
      </c>
      <c r="E130" s="127" t="s">
        <v>166</v>
      </c>
      <c r="F130" s="127" t="s">
        <v>625</v>
      </c>
      <c r="I130" s="120"/>
      <c r="J130" s="128">
        <f>BK130</f>
        <v>0</v>
      </c>
      <c r="L130" s="117"/>
      <c r="M130" s="122"/>
      <c r="P130" s="123">
        <f>SUM(P131:P137)</f>
        <v>0</v>
      </c>
      <c r="R130" s="123">
        <f>SUM(R131:R137)</f>
        <v>14.084159100000001</v>
      </c>
      <c r="T130" s="124">
        <f>SUM(T131:T137)</f>
        <v>0</v>
      </c>
      <c r="AR130" s="118" t="s">
        <v>82</v>
      </c>
      <c r="AT130" s="125" t="s">
        <v>73</v>
      </c>
      <c r="AU130" s="125" t="s">
        <v>82</v>
      </c>
      <c r="AY130" s="118" t="s">
        <v>148</v>
      </c>
      <c r="BK130" s="126">
        <f>SUM(BK131:BK137)</f>
        <v>0</v>
      </c>
    </row>
    <row r="131" spans="2:65" s="1" customFormat="1" ht="33" customHeight="1">
      <c r="B131" s="33"/>
      <c r="C131" s="129" t="s">
        <v>210</v>
      </c>
      <c r="D131" s="129" t="s">
        <v>150</v>
      </c>
      <c r="E131" s="130" t="s">
        <v>626</v>
      </c>
      <c r="F131" s="131" t="s">
        <v>627</v>
      </c>
      <c r="G131" s="132" t="s">
        <v>252</v>
      </c>
      <c r="H131" s="133">
        <v>26.58</v>
      </c>
      <c r="I131" s="134"/>
      <c r="J131" s="135">
        <f>ROUND(I131*H131,2)</f>
        <v>0</v>
      </c>
      <c r="K131" s="131" t="s">
        <v>154</v>
      </c>
      <c r="L131" s="33"/>
      <c r="M131" s="136" t="s">
        <v>19</v>
      </c>
      <c r="N131" s="137" t="s">
        <v>45</v>
      </c>
      <c r="P131" s="138">
        <f>O131*H131</f>
        <v>0</v>
      </c>
      <c r="Q131" s="138">
        <v>0.24127000000000001</v>
      </c>
      <c r="R131" s="138">
        <f>Q131*H131</f>
        <v>6.4129566000000002</v>
      </c>
      <c r="S131" s="138">
        <v>0</v>
      </c>
      <c r="T131" s="139">
        <f>S131*H131</f>
        <v>0</v>
      </c>
      <c r="AR131" s="140" t="s">
        <v>155</v>
      </c>
      <c r="AT131" s="140" t="s">
        <v>150</v>
      </c>
      <c r="AU131" s="140" t="s">
        <v>84</v>
      </c>
      <c r="AY131" s="18" t="s">
        <v>148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8" t="s">
        <v>82</v>
      </c>
      <c r="BK131" s="141">
        <f>ROUND(I131*H131,2)</f>
        <v>0</v>
      </c>
      <c r="BL131" s="18" t="s">
        <v>155</v>
      </c>
      <c r="BM131" s="140" t="s">
        <v>628</v>
      </c>
    </row>
    <row r="132" spans="2:65" s="1" customFormat="1" ht="10.199999999999999">
      <c r="B132" s="33"/>
      <c r="D132" s="142" t="s">
        <v>157</v>
      </c>
      <c r="F132" s="143" t="s">
        <v>629</v>
      </c>
      <c r="I132" s="144"/>
      <c r="L132" s="33"/>
      <c r="M132" s="145"/>
      <c r="T132" s="54"/>
      <c r="AT132" s="18" t="s">
        <v>157</v>
      </c>
      <c r="AU132" s="18" t="s">
        <v>84</v>
      </c>
    </row>
    <row r="133" spans="2:65" s="12" customFormat="1" ht="10.199999999999999">
      <c r="B133" s="146"/>
      <c r="D133" s="147" t="s">
        <v>159</v>
      </c>
      <c r="E133" s="148" t="s">
        <v>19</v>
      </c>
      <c r="F133" s="149" t="s">
        <v>559</v>
      </c>
      <c r="H133" s="150">
        <v>26.58</v>
      </c>
      <c r="I133" s="151"/>
      <c r="L133" s="146"/>
      <c r="M133" s="152"/>
      <c r="T133" s="153"/>
      <c r="AT133" s="148" t="s">
        <v>159</v>
      </c>
      <c r="AU133" s="148" t="s">
        <v>84</v>
      </c>
      <c r="AV133" s="12" t="s">
        <v>84</v>
      </c>
      <c r="AW133" s="12" t="s">
        <v>33</v>
      </c>
      <c r="AX133" s="12" t="s">
        <v>82</v>
      </c>
      <c r="AY133" s="148" t="s">
        <v>148</v>
      </c>
    </row>
    <row r="134" spans="2:65" s="1" customFormat="1" ht="24.15" customHeight="1">
      <c r="B134" s="33"/>
      <c r="C134" s="175" t="s">
        <v>218</v>
      </c>
      <c r="D134" s="175" t="s">
        <v>275</v>
      </c>
      <c r="E134" s="176" t="s">
        <v>630</v>
      </c>
      <c r="F134" s="177" t="s">
        <v>631</v>
      </c>
      <c r="G134" s="178" t="s">
        <v>273</v>
      </c>
      <c r="H134" s="179">
        <v>151.905</v>
      </c>
      <c r="I134" s="180"/>
      <c r="J134" s="181">
        <f>ROUND(I134*H134,2)</f>
        <v>0</v>
      </c>
      <c r="K134" s="177" t="s">
        <v>154</v>
      </c>
      <c r="L134" s="182"/>
      <c r="M134" s="183" t="s">
        <v>19</v>
      </c>
      <c r="N134" s="184" t="s">
        <v>45</v>
      </c>
      <c r="P134" s="138">
        <f>O134*H134</f>
        <v>0</v>
      </c>
      <c r="Q134" s="138">
        <v>5.0500000000000003E-2</v>
      </c>
      <c r="R134" s="138">
        <f>Q134*H134</f>
        <v>7.6712025000000006</v>
      </c>
      <c r="S134" s="138">
        <v>0</v>
      </c>
      <c r="T134" s="139">
        <f>S134*H134</f>
        <v>0</v>
      </c>
      <c r="AR134" s="140" t="s">
        <v>210</v>
      </c>
      <c r="AT134" s="140" t="s">
        <v>275</v>
      </c>
      <c r="AU134" s="140" t="s">
        <v>84</v>
      </c>
      <c r="AY134" s="18" t="s">
        <v>148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8" t="s">
        <v>82</v>
      </c>
      <c r="BK134" s="141">
        <f>ROUND(I134*H134,2)</f>
        <v>0</v>
      </c>
      <c r="BL134" s="18" t="s">
        <v>155</v>
      </c>
      <c r="BM134" s="140" t="s">
        <v>632</v>
      </c>
    </row>
    <row r="135" spans="2:65" s="12" customFormat="1" ht="10.199999999999999">
      <c r="B135" s="146"/>
      <c r="D135" s="147" t="s">
        <v>159</v>
      </c>
      <c r="E135" s="148" t="s">
        <v>19</v>
      </c>
      <c r="F135" s="149" t="s">
        <v>560</v>
      </c>
      <c r="H135" s="150">
        <v>26.58</v>
      </c>
      <c r="I135" s="151"/>
      <c r="L135" s="146"/>
      <c r="M135" s="152"/>
      <c r="T135" s="153"/>
      <c r="AT135" s="148" t="s">
        <v>159</v>
      </c>
      <c r="AU135" s="148" t="s">
        <v>84</v>
      </c>
      <c r="AV135" s="12" t="s">
        <v>84</v>
      </c>
      <c r="AW135" s="12" t="s">
        <v>33</v>
      </c>
      <c r="AX135" s="12" t="s">
        <v>74</v>
      </c>
      <c r="AY135" s="148" t="s">
        <v>148</v>
      </c>
    </row>
    <row r="136" spans="2:65" s="13" customFormat="1" ht="10.199999999999999">
      <c r="B136" s="154"/>
      <c r="D136" s="147" t="s">
        <v>159</v>
      </c>
      <c r="E136" s="155" t="s">
        <v>559</v>
      </c>
      <c r="F136" s="156" t="s">
        <v>161</v>
      </c>
      <c r="H136" s="157">
        <v>26.58</v>
      </c>
      <c r="I136" s="158"/>
      <c r="L136" s="154"/>
      <c r="M136" s="159"/>
      <c r="T136" s="160"/>
      <c r="AT136" s="155" t="s">
        <v>159</v>
      </c>
      <c r="AU136" s="155" t="s">
        <v>84</v>
      </c>
      <c r="AV136" s="13" t="s">
        <v>155</v>
      </c>
      <c r="AW136" s="13" t="s">
        <v>33</v>
      </c>
      <c r="AX136" s="13" t="s">
        <v>82</v>
      </c>
      <c r="AY136" s="155" t="s">
        <v>148</v>
      </c>
    </row>
    <row r="137" spans="2:65" s="12" customFormat="1" ht="10.199999999999999">
      <c r="B137" s="146"/>
      <c r="D137" s="147" t="s">
        <v>159</v>
      </c>
      <c r="F137" s="149" t="s">
        <v>633</v>
      </c>
      <c r="H137" s="150">
        <v>151.905</v>
      </c>
      <c r="I137" s="151"/>
      <c r="L137" s="146"/>
      <c r="M137" s="152"/>
      <c r="T137" s="153"/>
      <c r="AT137" s="148" t="s">
        <v>159</v>
      </c>
      <c r="AU137" s="148" t="s">
        <v>84</v>
      </c>
      <c r="AV137" s="12" t="s">
        <v>84</v>
      </c>
      <c r="AW137" s="12" t="s">
        <v>4</v>
      </c>
      <c r="AX137" s="12" t="s">
        <v>82</v>
      </c>
      <c r="AY137" s="148" t="s">
        <v>148</v>
      </c>
    </row>
    <row r="138" spans="2:65" s="11" customFormat="1" ht="22.8" customHeight="1">
      <c r="B138" s="117"/>
      <c r="D138" s="118" t="s">
        <v>73</v>
      </c>
      <c r="E138" s="127" t="s">
        <v>183</v>
      </c>
      <c r="F138" s="127" t="s">
        <v>244</v>
      </c>
      <c r="I138" s="120"/>
      <c r="J138" s="128">
        <f>BK138</f>
        <v>0</v>
      </c>
      <c r="L138" s="117"/>
      <c r="M138" s="122"/>
      <c r="P138" s="123">
        <f>SUM(P139:P171)</f>
        <v>0</v>
      </c>
      <c r="R138" s="123">
        <f>SUM(R139:R171)</f>
        <v>47.168000000000006</v>
      </c>
      <c r="T138" s="124">
        <f>SUM(T139:T171)</f>
        <v>0</v>
      </c>
      <c r="AR138" s="118" t="s">
        <v>82</v>
      </c>
      <c r="AT138" s="125" t="s">
        <v>73</v>
      </c>
      <c r="AU138" s="125" t="s">
        <v>82</v>
      </c>
      <c r="AY138" s="118" t="s">
        <v>148</v>
      </c>
      <c r="BK138" s="126">
        <f>SUM(BK139:BK171)</f>
        <v>0</v>
      </c>
    </row>
    <row r="139" spans="2:65" s="1" customFormat="1" ht="62.7" customHeight="1">
      <c r="B139" s="33"/>
      <c r="C139" s="129" t="s">
        <v>224</v>
      </c>
      <c r="D139" s="129" t="s">
        <v>150</v>
      </c>
      <c r="E139" s="130" t="s">
        <v>634</v>
      </c>
      <c r="F139" s="131" t="s">
        <v>635</v>
      </c>
      <c r="G139" s="132" t="s">
        <v>221</v>
      </c>
      <c r="H139" s="133">
        <v>54.631</v>
      </c>
      <c r="I139" s="134"/>
      <c r="J139" s="135">
        <f>ROUND(I139*H139,2)</f>
        <v>0</v>
      </c>
      <c r="K139" s="131" t="s">
        <v>154</v>
      </c>
      <c r="L139" s="33"/>
      <c r="M139" s="136" t="s">
        <v>19</v>
      </c>
      <c r="N139" s="137" t="s">
        <v>45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155</v>
      </c>
      <c r="AT139" s="140" t="s">
        <v>150</v>
      </c>
      <c r="AU139" s="140" t="s">
        <v>84</v>
      </c>
      <c r="AY139" s="18" t="s">
        <v>148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8" t="s">
        <v>82</v>
      </c>
      <c r="BK139" s="141">
        <f>ROUND(I139*H139,2)</f>
        <v>0</v>
      </c>
      <c r="BL139" s="18" t="s">
        <v>155</v>
      </c>
      <c r="BM139" s="140" t="s">
        <v>636</v>
      </c>
    </row>
    <row r="140" spans="2:65" s="1" customFormat="1" ht="10.199999999999999">
      <c r="B140" s="33"/>
      <c r="D140" s="142" t="s">
        <v>157</v>
      </c>
      <c r="F140" s="143" t="s">
        <v>637</v>
      </c>
      <c r="I140" s="144"/>
      <c r="L140" s="33"/>
      <c r="M140" s="145"/>
      <c r="T140" s="54"/>
      <c r="AT140" s="18" t="s">
        <v>157</v>
      </c>
      <c r="AU140" s="18" t="s">
        <v>84</v>
      </c>
    </row>
    <row r="141" spans="2:65" s="12" customFormat="1" ht="10.199999999999999">
      <c r="B141" s="146"/>
      <c r="D141" s="147" t="s">
        <v>159</v>
      </c>
      <c r="E141" s="148" t="s">
        <v>19</v>
      </c>
      <c r="F141" s="149" t="s">
        <v>638</v>
      </c>
      <c r="H141" s="150">
        <v>54.631</v>
      </c>
      <c r="I141" s="151"/>
      <c r="L141" s="146"/>
      <c r="M141" s="152"/>
      <c r="T141" s="153"/>
      <c r="AT141" s="148" t="s">
        <v>159</v>
      </c>
      <c r="AU141" s="148" t="s">
        <v>84</v>
      </c>
      <c r="AV141" s="12" t="s">
        <v>84</v>
      </c>
      <c r="AW141" s="12" t="s">
        <v>33</v>
      </c>
      <c r="AX141" s="12" t="s">
        <v>74</v>
      </c>
      <c r="AY141" s="148" t="s">
        <v>148</v>
      </c>
    </row>
    <row r="142" spans="2:65" s="13" customFormat="1" ht="10.199999999999999">
      <c r="B142" s="154"/>
      <c r="D142" s="147" t="s">
        <v>159</v>
      </c>
      <c r="E142" s="155" t="s">
        <v>575</v>
      </c>
      <c r="F142" s="156" t="s">
        <v>161</v>
      </c>
      <c r="H142" s="157">
        <v>54.631</v>
      </c>
      <c r="I142" s="158"/>
      <c r="L142" s="154"/>
      <c r="M142" s="159"/>
      <c r="T142" s="160"/>
      <c r="AT142" s="155" t="s">
        <v>159</v>
      </c>
      <c r="AU142" s="155" t="s">
        <v>84</v>
      </c>
      <c r="AV142" s="13" t="s">
        <v>155</v>
      </c>
      <c r="AW142" s="13" t="s">
        <v>33</v>
      </c>
      <c r="AX142" s="13" t="s">
        <v>82</v>
      </c>
      <c r="AY142" s="155" t="s">
        <v>148</v>
      </c>
    </row>
    <row r="143" spans="2:65" s="1" customFormat="1" ht="16.5" customHeight="1">
      <c r="B143" s="33"/>
      <c r="C143" s="175" t="s">
        <v>231</v>
      </c>
      <c r="D143" s="175" t="s">
        <v>275</v>
      </c>
      <c r="E143" s="176" t="s">
        <v>639</v>
      </c>
      <c r="F143" s="177" t="s">
        <v>640</v>
      </c>
      <c r="G143" s="178" t="s">
        <v>264</v>
      </c>
      <c r="H143" s="179">
        <v>29.501000000000001</v>
      </c>
      <c r="I143" s="180"/>
      <c r="J143" s="181">
        <f>ROUND(I143*H143,2)</f>
        <v>0</v>
      </c>
      <c r="K143" s="177" t="s">
        <v>154</v>
      </c>
      <c r="L143" s="182"/>
      <c r="M143" s="183" t="s">
        <v>19</v>
      </c>
      <c r="N143" s="184" t="s">
        <v>45</v>
      </c>
      <c r="P143" s="138">
        <f>O143*H143</f>
        <v>0</v>
      </c>
      <c r="Q143" s="138">
        <v>1</v>
      </c>
      <c r="R143" s="138">
        <f>Q143*H143</f>
        <v>29.501000000000001</v>
      </c>
      <c r="S143" s="138">
        <v>0</v>
      </c>
      <c r="T143" s="139">
        <f>S143*H143</f>
        <v>0</v>
      </c>
      <c r="AR143" s="140" t="s">
        <v>210</v>
      </c>
      <c r="AT143" s="140" t="s">
        <v>275</v>
      </c>
      <c r="AU143" s="140" t="s">
        <v>84</v>
      </c>
      <c r="AY143" s="18" t="s">
        <v>148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8" t="s">
        <v>82</v>
      </c>
      <c r="BK143" s="141">
        <f>ROUND(I143*H143,2)</f>
        <v>0</v>
      </c>
      <c r="BL143" s="18" t="s">
        <v>155</v>
      </c>
      <c r="BM143" s="140" t="s">
        <v>641</v>
      </c>
    </row>
    <row r="144" spans="2:65" s="12" customFormat="1" ht="10.199999999999999">
      <c r="B144" s="146"/>
      <c r="D144" s="147" t="s">
        <v>159</v>
      </c>
      <c r="E144" s="148" t="s">
        <v>19</v>
      </c>
      <c r="F144" s="149" t="s">
        <v>575</v>
      </c>
      <c r="H144" s="150">
        <v>54.631</v>
      </c>
      <c r="I144" s="151"/>
      <c r="L144" s="146"/>
      <c r="M144" s="152"/>
      <c r="T144" s="153"/>
      <c r="AT144" s="148" t="s">
        <v>159</v>
      </c>
      <c r="AU144" s="148" t="s">
        <v>84</v>
      </c>
      <c r="AV144" s="12" t="s">
        <v>84</v>
      </c>
      <c r="AW144" s="12" t="s">
        <v>33</v>
      </c>
      <c r="AX144" s="12" t="s">
        <v>82</v>
      </c>
      <c r="AY144" s="148" t="s">
        <v>148</v>
      </c>
    </row>
    <row r="145" spans="2:65" s="12" customFormat="1" ht="10.199999999999999">
      <c r="B145" s="146"/>
      <c r="D145" s="147" t="s">
        <v>159</v>
      </c>
      <c r="F145" s="149" t="s">
        <v>642</v>
      </c>
      <c r="H145" s="150">
        <v>29.501000000000001</v>
      </c>
      <c r="I145" s="151"/>
      <c r="L145" s="146"/>
      <c r="M145" s="152"/>
      <c r="T145" s="153"/>
      <c r="AT145" s="148" t="s">
        <v>159</v>
      </c>
      <c r="AU145" s="148" t="s">
        <v>84</v>
      </c>
      <c r="AV145" s="12" t="s">
        <v>84</v>
      </c>
      <c r="AW145" s="12" t="s">
        <v>4</v>
      </c>
      <c r="AX145" s="12" t="s">
        <v>82</v>
      </c>
      <c r="AY145" s="148" t="s">
        <v>148</v>
      </c>
    </row>
    <row r="146" spans="2:65" s="1" customFormat="1" ht="33" customHeight="1">
      <c r="B146" s="33"/>
      <c r="C146" s="129" t="s">
        <v>162</v>
      </c>
      <c r="D146" s="129" t="s">
        <v>150</v>
      </c>
      <c r="E146" s="130" t="s">
        <v>643</v>
      </c>
      <c r="F146" s="131" t="s">
        <v>644</v>
      </c>
      <c r="G146" s="132" t="s">
        <v>221</v>
      </c>
      <c r="H146" s="133">
        <v>53.56</v>
      </c>
      <c r="I146" s="134"/>
      <c r="J146" s="135">
        <f>ROUND(I146*H146,2)</f>
        <v>0</v>
      </c>
      <c r="K146" s="131" t="s">
        <v>154</v>
      </c>
      <c r="L146" s="33"/>
      <c r="M146" s="136" t="s">
        <v>19</v>
      </c>
      <c r="N146" s="137" t="s">
        <v>45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155</v>
      </c>
      <c r="AT146" s="140" t="s">
        <v>150</v>
      </c>
      <c r="AU146" s="140" t="s">
        <v>84</v>
      </c>
      <c r="AY146" s="18" t="s">
        <v>148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8" t="s">
        <v>82</v>
      </c>
      <c r="BK146" s="141">
        <f>ROUND(I146*H146,2)</f>
        <v>0</v>
      </c>
      <c r="BL146" s="18" t="s">
        <v>155</v>
      </c>
      <c r="BM146" s="140" t="s">
        <v>645</v>
      </c>
    </row>
    <row r="147" spans="2:65" s="1" customFormat="1" ht="10.199999999999999">
      <c r="B147" s="33"/>
      <c r="D147" s="142" t="s">
        <v>157</v>
      </c>
      <c r="F147" s="143" t="s">
        <v>646</v>
      </c>
      <c r="I147" s="144"/>
      <c r="L147" s="33"/>
      <c r="M147" s="145"/>
      <c r="T147" s="54"/>
      <c r="AT147" s="18" t="s">
        <v>157</v>
      </c>
      <c r="AU147" s="18" t="s">
        <v>84</v>
      </c>
    </row>
    <row r="148" spans="2:65" s="12" customFormat="1" ht="10.199999999999999">
      <c r="B148" s="146"/>
      <c r="D148" s="147" t="s">
        <v>159</v>
      </c>
      <c r="E148" s="148" t="s">
        <v>19</v>
      </c>
      <c r="F148" s="149" t="s">
        <v>647</v>
      </c>
      <c r="H148" s="150">
        <v>53.56</v>
      </c>
      <c r="I148" s="151"/>
      <c r="L148" s="146"/>
      <c r="M148" s="152"/>
      <c r="T148" s="153"/>
      <c r="AT148" s="148" t="s">
        <v>159</v>
      </c>
      <c r="AU148" s="148" t="s">
        <v>84</v>
      </c>
      <c r="AV148" s="12" t="s">
        <v>84</v>
      </c>
      <c r="AW148" s="12" t="s">
        <v>33</v>
      </c>
      <c r="AX148" s="12" t="s">
        <v>74</v>
      </c>
      <c r="AY148" s="148" t="s">
        <v>148</v>
      </c>
    </row>
    <row r="149" spans="2:65" s="13" customFormat="1" ht="10.199999999999999">
      <c r="B149" s="154"/>
      <c r="D149" s="147" t="s">
        <v>159</v>
      </c>
      <c r="E149" s="155" t="s">
        <v>577</v>
      </c>
      <c r="F149" s="156" t="s">
        <v>161</v>
      </c>
      <c r="H149" s="157">
        <v>53.56</v>
      </c>
      <c r="I149" s="158"/>
      <c r="L149" s="154"/>
      <c r="M149" s="159"/>
      <c r="T149" s="160"/>
      <c r="AT149" s="155" t="s">
        <v>159</v>
      </c>
      <c r="AU149" s="155" t="s">
        <v>84</v>
      </c>
      <c r="AV149" s="13" t="s">
        <v>155</v>
      </c>
      <c r="AW149" s="13" t="s">
        <v>33</v>
      </c>
      <c r="AX149" s="13" t="s">
        <v>82</v>
      </c>
      <c r="AY149" s="155" t="s">
        <v>148</v>
      </c>
    </row>
    <row r="150" spans="2:65" s="1" customFormat="1" ht="37.799999999999997" customHeight="1">
      <c r="B150" s="33"/>
      <c r="C150" s="129" t="s">
        <v>181</v>
      </c>
      <c r="D150" s="129" t="s">
        <v>150</v>
      </c>
      <c r="E150" s="130" t="s">
        <v>648</v>
      </c>
      <c r="F150" s="131" t="s">
        <v>649</v>
      </c>
      <c r="G150" s="132" t="s">
        <v>221</v>
      </c>
      <c r="H150" s="133">
        <v>52</v>
      </c>
      <c r="I150" s="134"/>
      <c r="J150" s="135">
        <f>ROUND(I150*H150,2)</f>
        <v>0</v>
      </c>
      <c r="K150" s="131" t="s">
        <v>154</v>
      </c>
      <c r="L150" s="33"/>
      <c r="M150" s="136" t="s">
        <v>19</v>
      </c>
      <c r="N150" s="137" t="s">
        <v>45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155</v>
      </c>
      <c r="AT150" s="140" t="s">
        <v>150</v>
      </c>
      <c r="AU150" s="140" t="s">
        <v>84</v>
      </c>
      <c r="AY150" s="18" t="s">
        <v>148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8" t="s">
        <v>82</v>
      </c>
      <c r="BK150" s="141">
        <f>ROUND(I150*H150,2)</f>
        <v>0</v>
      </c>
      <c r="BL150" s="18" t="s">
        <v>155</v>
      </c>
      <c r="BM150" s="140" t="s">
        <v>650</v>
      </c>
    </row>
    <row r="151" spans="2:65" s="1" customFormat="1" ht="10.199999999999999">
      <c r="B151" s="33"/>
      <c r="D151" s="142" t="s">
        <v>157</v>
      </c>
      <c r="F151" s="143" t="s">
        <v>651</v>
      </c>
      <c r="I151" s="144"/>
      <c r="L151" s="33"/>
      <c r="M151" s="145"/>
      <c r="T151" s="54"/>
      <c r="AT151" s="18" t="s">
        <v>157</v>
      </c>
      <c r="AU151" s="18" t="s">
        <v>84</v>
      </c>
    </row>
    <row r="152" spans="2:65" s="12" customFormat="1" ht="10.199999999999999">
      <c r="B152" s="146"/>
      <c r="D152" s="147" t="s">
        <v>159</v>
      </c>
      <c r="E152" s="148" t="s">
        <v>19</v>
      </c>
      <c r="F152" s="149" t="s">
        <v>563</v>
      </c>
      <c r="H152" s="150">
        <v>0</v>
      </c>
      <c r="I152" s="151"/>
      <c r="L152" s="146"/>
      <c r="M152" s="152"/>
      <c r="T152" s="153"/>
      <c r="AT152" s="148" t="s">
        <v>159</v>
      </c>
      <c r="AU152" s="148" t="s">
        <v>84</v>
      </c>
      <c r="AV152" s="12" t="s">
        <v>84</v>
      </c>
      <c r="AW152" s="12" t="s">
        <v>33</v>
      </c>
      <c r="AX152" s="12" t="s">
        <v>74</v>
      </c>
      <c r="AY152" s="148" t="s">
        <v>148</v>
      </c>
    </row>
    <row r="153" spans="2:65" s="12" customFormat="1" ht="10.199999999999999">
      <c r="B153" s="146"/>
      <c r="D153" s="147" t="s">
        <v>159</v>
      </c>
      <c r="E153" s="148" t="s">
        <v>19</v>
      </c>
      <c r="F153" s="149" t="s">
        <v>564</v>
      </c>
      <c r="H153" s="150">
        <v>0</v>
      </c>
      <c r="I153" s="151"/>
      <c r="L153" s="146"/>
      <c r="M153" s="152"/>
      <c r="T153" s="153"/>
      <c r="AT153" s="148" t="s">
        <v>159</v>
      </c>
      <c r="AU153" s="148" t="s">
        <v>84</v>
      </c>
      <c r="AV153" s="12" t="s">
        <v>84</v>
      </c>
      <c r="AW153" s="12" t="s">
        <v>33</v>
      </c>
      <c r="AX153" s="12" t="s">
        <v>74</v>
      </c>
      <c r="AY153" s="148" t="s">
        <v>148</v>
      </c>
    </row>
    <row r="154" spans="2:65" s="12" customFormat="1" ht="10.199999999999999">
      <c r="B154" s="146"/>
      <c r="D154" s="147" t="s">
        <v>159</v>
      </c>
      <c r="E154" s="148" t="s">
        <v>19</v>
      </c>
      <c r="F154" s="149" t="s">
        <v>565</v>
      </c>
      <c r="H154" s="150">
        <v>0</v>
      </c>
      <c r="I154" s="151"/>
      <c r="L154" s="146"/>
      <c r="M154" s="152"/>
      <c r="T154" s="153"/>
      <c r="AT154" s="148" t="s">
        <v>159</v>
      </c>
      <c r="AU154" s="148" t="s">
        <v>84</v>
      </c>
      <c r="AV154" s="12" t="s">
        <v>84</v>
      </c>
      <c r="AW154" s="12" t="s">
        <v>33</v>
      </c>
      <c r="AX154" s="12" t="s">
        <v>74</v>
      </c>
      <c r="AY154" s="148" t="s">
        <v>148</v>
      </c>
    </row>
    <row r="155" spans="2:65" s="12" customFormat="1" ht="10.199999999999999">
      <c r="B155" s="146"/>
      <c r="D155" s="147" t="s">
        <v>159</v>
      </c>
      <c r="E155" s="148" t="s">
        <v>19</v>
      </c>
      <c r="F155" s="149" t="s">
        <v>566</v>
      </c>
      <c r="H155" s="150">
        <v>0</v>
      </c>
      <c r="I155" s="151"/>
      <c r="L155" s="146"/>
      <c r="M155" s="152"/>
      <c r="T155" s="153"/>
      <c r="AT155" s="148" t="s">
        <v>159</v>
      </c>
      <c r="AU155" s="148" t="s">
        <v>84</v>
      </c>
      <c r="AV155" s="12" t="s">
        <v>84</v>
      </c>
      <c r="AW155" s="12" t="s">
        <v>33</v>
      </c>
      <c r="AX155" s="12" t="s">
        <v>74</v>
      </c>
      <c r="AY155" s="148" t="s">
        <v>148</v>
      </c>
    </row>
    <row r="156" spans="2:65" s="12" customFormat="1" ht="10.199999999999999">
      <c r="B156" s="146"/>
      <c r="D156" s="147" t="s">
        <v>159</v>
      </c>
      <c r="E156" s="148" t="s">
        <v>19</v>
      </c>
      <c r="F156" s="149" t="s">
        <v>561</v>
      </c>
      <c r="H156" s="150">
        <v>52</v>
      </c>
      <c r="I156" s="151"/>
      <c r="L156" s="146"/>
      <c r="M156" s="152"/>
      <c r="T156" s="153"/>
      <c r="AT156" s="148" t="s">
        <v>159</v>
      </c>
      <c r="AU156" s="148" t="s">
        <v>84</v>
      </c>
      <c r="AV156" s="12" t="s">
        <v>84</v>
      </c>
      <c r="AW156" s="12" t="s">
        <v>33</v>
      </c>
      <c r="AX156" s="12" t="s">
        <v>74</v>
      </c>
      <c r="AY156" s="148" t="s">
        <v>148</v>
      </c>
    </row>
    <row r="157" spans="2:65" s="15" customFormat="1" ht="10.199999999999999">
      <c r="B157" s="167"/>
      <c r="D157" s="147" t="s">
        <v>159</v>
      </c>
      <c r="E157" s="168" t="s">
        <v>574</v>
      </c>
      <c r="F157" s="169" t="s">
        <v>171</v>
      </c>
      <c r="H157" s="170">
        <v>52</v>
      </c>
      <c r="I157" s="171"/>
      <c r="L157" s="167"/>
      <c r="M157" s="172"/>
      <c r="T157" s="173"/>
      <c r="AT157" s="168" t="s">
        <v>159</v>
      </c>
      <c r="AU157" s="168" t="s">
        <v>84</v>
      </c>
      <c r="AV157" s="15" t="s">
        <v>166</v>
      </c>
      <c r="AW157" s="15" t="s">
        <v>33</v>
      </c>
      <c r="AX157" s="15" t="s">
        <v>74</v>
      </c>
      <c r="AY157" s="168" t="s">
        <v>148</v>
      </c>
    </row>
    <row r="158" spans="2:65" s="13" customFormat="1" ht="10.199999999999999">
      <c r="B158" s="154"/>
      <c r="D158" s="147" t="s">
        <v>159</v>
      </c>
      <c r="E158" s="155" t="s">
        <v>19</v>
      </c>
      <c r="F158" s="156" t="s">
        <v>161</v>
      </c>
      <c r="H158" s="157">
        <v>52</v>
      </c>
      <c r="I158" s="158"/>
      <c r="L158" s="154"/>
      <c r="M158" s="159"/>
      <c r="T158" s="160"/>
      <c r="AT158" s="155" t="s">
        <v>159</v>
      </c>
      <c r="AU158" s="155" t="s">
        <v>84</v>
      </c>
      <c r="AV158" s="13" t="s">
        <v>155</v>
      </c>
      <c r="AW158" s="13" t="s">
        <v>33</v>
      </c>
      <c r="AX158" s="13" t="s">
        <v>82</v>
      </c>
      <c r="AY158" s="155" t="s">
        <v>148</v>
      </c>
    </row>
    <row r="159" spans="2:65" s="1" customFormat="1" ht="66.75" customHeight="1">
      <c r="B159" s="33"/>
      <c r="C159" s="129" t="s">
        <v>249</v>
      </c>
      <c r="D159" s="129" t="s">
        <v>150</v>
      </c>
      <c r="E159" s="130" t="s">
        <v>652</v>
      </c>
      <c r="F159" s="131" t="s">
        <v>653</v>
      </c>
      <c r="G159" s="132" t="s">
        <v>221</v>
      </c>
      <c r="H159" s="133">
        <v>52</v>
      </c>
      <c r="I159" s="134"/>
      <c r="J159" s="135">
        <f>ROUND(I159*H159,2)</f>
        <v>0</v>
      </c>
      <c r="K159" s="131" t="s">
        <v>654</v>
      </c>
      <c r="L159" s="33"/>
      <c r="M159" s="136" t="s">
        <v>19</v>
      </c>
      <c r="N159" s="137" t="s">
        <v>45</v>
      </c>
      <c r="P159" s="138">
        <f>O159*H159</f>
        <v>0</v>
      </c>
      <c r="Q159" s="138">
        <v>9.8000000000000004E-2</v>
      </c>
      <c r="R159" s="138">
        <f>Q159*H159</f>
        <v>5.0960000000000001</v>
      </c>
      <c r="S159" s="138">
        <v>0</v>
      </c>
      <c r="T159" s="139">
        <f>S159*H159</f>
        <v>0</v>
      </c>
      <c r="AR159" s="140" t="s">
        <v>155</v>
      </c>
      <c r="AT159" s="140" t="s">
        <v>150</v>
      </c>
      <c r="AU159" s="140" t="s">
        <v>84</v>
      </c>
      <c r="AY159" s="18" t="s">
        <v>148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8" t="s">
        <v>82</v>
      </c>
      <c r="BK159" s="141">
        <f>ROUND(I159*H159,2)</f>
        <v>0</v>
      </c>
      <c r="BL159" s="18" t="s">
        <v>155</v>
      </c>
      <c r="BM159" s="140" t="s">
        <v>655</v>
      </c>
    </row>
    <row r="160" spans="2:65" s="1" customFormat="1" ht="10.199999999999999">
      <c r="B160" s="33"/>
      <c r="D160" s="142" t="s">
        <v>157</v>
      </c>
      <c r="F160" s="143" t="s">
        <v>656</v>
      </c>
      <c r="I160" s="144"/>
      <c r="L160" s="33"/>
      <c r="M160" s="145"/>
      <c r="T160" s="54"/>
      <c r="AT160" s="18" t="s">
        <v>157</v>
      </c>
      <c r="AU160" s="18" t="s">
        <v>84</v>
      </c>
    </row>
    <row r="161" spans="2:65" s="12" customFormat="1" ht="10.199999999999999">
      <c r="B161" s="146"/>
      <c r="D161" s="147" t="s">
        <v>159</v>
      </c>
      <c r="E161" s="148" t="s">
        <v>19</v>
      </c>
      <c r="F161" s="149" t="s">
        <v>561</v>
      </c>
      <c r="H161" s="150">
        <v>52</v>
      </c>
      <c r="I161" s="151"/>
      <c r="L161" s="146"/>
      <c r="M161" s="152"/>
      <c r="T161" s="153"/>
      <c r="AT161" s="148" t="s">
        <v>159</v>
      </c>
      <c r="AU161" s="148" t="s">
        <v>84</v>
      </c>
      <c r="AV161" s="12" t="s">
        <v>84</v>
      </c>
      <c r="AW161" s="12" t="s">
        <v>33</v>
      </c>
      <c r="AX161" s="12" t="s">
        <v>82</v>
      </c>
      <c r="AY161" s="148" t="s">
        <v>148</v>
      </c>
    </row>
    <row r="162" spans="2:65" s="1" customFormat="1" ht="24.15" customHeight="1">
      <c r="B162" s="33"/>
      <c r="C162" s="175" t="s">
        <v>8</v>
      </c>
      <c r="D162" s="175" t="s">
        <v>275</v>
      </c>
      <c r="E162" s="176" t="s">
        <v>657</v>
      </c>
      <c r="F162" s="177" t="s">
        <v>658</v>
      </c>
      <c r="G162" s="178" t="s">
        <v>221</v>
      </c>
      <c r="H162" s="179">
        <v>54.6</v>
      </c>
      <c r="I162" s="180"/>
      <c r="J162" s="181">
        <f>ROUND(I162*H162,2)</f>
        <v>0</v>
      </c>
      <c r="K162" s="177" t="s">
        <v>154</v>
      </c>
      <c r="L162" s="182"/>
      <c r="M162" s="183" t="s">
        <v>19</v>
      </c>
      <c r="N162" s="184" t="s">
        <v>45</v>
      </c>
      <c r="P162" s="138">
        <f>O162*H162</f>
        <v>0</v>
      </c>
      <c r="Q162" s="138">
        <v>0.13500000000000001</v>
      </c>
      <c r="R162" s="138">
        <f>Q162*H162</f>
        <v>7.3710000000000004</v>
      </c>
      <c r="S162" s="138">
        <v>0</v>
      </c>
      <c r="T162" s="139">
        <f>S162*H162</f>
        <v>0</v>
      </c>
      <c r="AR162" s="140" t="s">
        <v>210</v>
      </c>
      <c r="AT162" s="140" t="s">
        <v>275</v>
      </c>
      <c r="AU162" s="140" t="s">
        <v>84</v>
      </c>
      <c r="AY162" s="18" t="s">
        <v>148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8" t="s">
        <v>82</v>
      </c>
      <c r="BK162" s="141">
        <f>ROUND(I162*H162,2)</f>
        <v>0</v>
      </c>
      <c r="BL162" s="18" t="s">
        <v>155</v>
      </c>
      <c r="BM162" s="140" t="s">
        <v>659</v>
      </c>
    </row>
    <row r="163" spans="2:65" s="14" customFormat="1" ht="10.199999999999999">
      <c r="B163" s="161"/>
      <c r="D163" s="147" t="s">
        <v>159</v>
      </c>
      <c r="E163" s="162" t="s">
        <v>19</v>
      </c>
      <c r="F163" s="163" t="s">
        <v>660</v>
      </c>
      <c r="H163" s="162" t="s">
        <v>19</v>
      </c>
      <c r="I163" s="164"/>
      <c r="L163" s="161"/>
      <c r="M163" s="165"/>
      <c r="T163" s="166"/>
      <c r="AT163" s="162" t="s">
        <v>159</v>
      </c>
      <c r="AU163" s="162" t="s">
        <v>84</v>
      </c>
      <c r="AV163" s="14" t="s">
        <v>82</v>
      </c>
      <c r="AW163" s="14" t="s">
        <v>33</v>
      </c>
      <c r="AX163" s="14" t="s">
        <v>74</v>
      </c>
      <c r="AY163" s="162" t="s">
        <v>148</v>
      </c>
    </row>
    <row r="164" spans="2:65" s="12" customFormat="1" ht="10.199999999999999">
      <c r="B164" s="146"/>
      <c r="D164" s="147" t="s">
        <v>159</v>
      </c>
      <c r="E164" s="148" t="s">
        <v>19</v>
      </c>
      <c r="F164" s="149" t="s">
        <v>661</v>
      </c>
      <c r="H164" s="150">
        <v>52</v>
      </c>
      <c r="I164" s="151"/>
      <c r="L164" s="146"/>
      <c r="M164" s="152"/>
      <c r="T164" s="153"/>
      <c r="AT164" s="148" t="s">
        <v>159</v>
      </c>
      <c r="AU164" s="148" t="s">
        <v>84</v>
      </c>
      <c r="AV164" s="12" t="s">
        <v>84</v>
      </c>
      <c r="AW164" s="12" t="s">
        <v>33</v>
      </c>
      <c r="AX164" s="12" t="s">
        <v>74</v>
      </c>
      <c r="AY164" s="148" t="s">
        <v>148</v>
      </c>
    </row>
    <row r="165" spans="2:65" s="13" customFormat="1" ht="10.199999999999999">
      <c r="B165" s="154"/>
      <c r="D165" s="147" t="s">
        <v>159</v>
      </c>
      <c r="E165" s="155" t="s">
        <v>561</v>
      </c>
      <c r="F165" s="156" t="s">
        <v>161</v>
      </c>
      <c r="H165" s="157">
        <v>52</v>
      </c>
      <c r="I165" s="158"/>
      <c r="L165" s="154"/>
      <c r="M165" s="159"/>
      <c r="T165" s="160"/>
      <c r="AT165" s="155" t="s">
        <v>159</v>
      </c>
      <c r="AU165" s="155" t="s">
        <v>84</v>
      </c>
      <c r="AV165" s="13" t="s">
        <v>155</v>
      </c>
      <c r="AW165" s="13" t="s">
        <v>33</v>
      </c>
      <c r="AX165" s="13" t="s">
        <v>82</v>
      </c>
      <c r="AY165" s="155" t="s">
        <v>148</v>
      </c>
    </row>
    <row r="166" spans="2:65" s="14" customFormat="1" ht="10.199999999999999">
      <c r="B166" s="161"/>
      <c r="D166" s="147" t="s">
        <v>159</v>
      </c>
      <c r="E166" s="162" t="s">
        <v>19</v>
      </c>
      <c r="F166" s="163" t="s">
        <v>352</v>
      </c>
      <c r="H166" s="162" t="s">
        <v>19</v>
      </c>
      <c r="I166" s="164"/>
      <c r="L166" s="161"/>
      <c r="M166" s="165"/>
      <c r="T166" s="166"/>
      <c r="AT166" s="162" t="s">
        <v>159</v>
      </c>
      <c r="AU166" s="162" t="s">
        <v>84</v>
      </c>
      <c r="AV166" s="14" t="s">
        <v>82</v>
      </c>
      <c r="AW166" s="14" t="s">
        <v>33</v>
      </c>
      <c r="AX166" s="14" t="s">
        <v>74</v>
      </c>
      <c r="AY166" s="162" t="s">
        <v>148</v>
      </c>
    </row>
    <row r="167" spans="2:65" s="12" customFormat="1" ht="10.199999999999999">
      <c r="B167" s="146"/>
      <c r="D167" s="147" t="s">
        <v>159</v>
      </c>
      <c r="F167" s="149" t="s">
        <v>662</v>
      </c>
      <c r="H167" s="150">
        <v>54.6</v>
      </c>
      <c r="I167" s="151"/>
      <c r="L167" s="146"/>
      <c r="M167" s="152"/>
      <c r="T167" s="153"/>
      <c r="AT167" s="148" t="s">
        <v>159</v>
      </c>
      <c r="AU167" s="148" t="s">
        <v>84</v>
      </c>
      <c r="AV167" s="12" t="s">
        <v>84</v>
      </c>
      <c r="AW167" s="12" t="s">
        <v>4</v>
      </c>
      <c r="AX167" s="12" t="s">
        <v>82</v>
      </c>
      <c r="AY167" s="148" t="s">
        <v>148</v>
      </c>
    </row>
    <row r="168" spans="2:65" s="1" customFormat="1" ht="16.5" customHeight="1">
      <c r="B168" s="33"/>
      <c r="C168" s="175" t="s">
        <v>193</v>
      </c>
      <c r="D168" s="175" t="s">
        <v>275</v>
      </c>
      <c r="E168" s="176" t="s">
        <v>663</v>
      </c>
      <c r="F168" s="177" t="s">
        <v>664</v>
      </c>
      <c r="G168" s="178" t="s">
        <v>264</v>
      </c>
      <c r="H168" s="179">
        <v>5.2</v>
      </c>
      <c r="I168" s="180"/>
      <c r="J168" s="181">
        <f>ROUND(I168*H168,2)</f>
        <v>0</v>
      </c>
      <c r="K168" s="177" t="s">
        <v>154</v>
      </c>
      <c r="L168" s="182"/>
      <c r="M168" s="183" t="s">
        <v>19</v>
      </c>
      <c r="N168" s="184" t="s">
        <v>45</v>
      </c>
      <c r="P168" s="138">
        <f>O168*H168</f>
        <v>0</v>
      </c>
      <c r="Q168" s="138">
        <v>1</v>
      </c>
      <c r="R168" s="138">
        <f>Q168*H168</f>
        <v>5.2</v>
      </c>
      <c r="S168" s="138">
        <v>0</v>
      </c>
      <c r="T168" s="139">
        <f>S168*H168</f>
        <v>0</v>
      </c>
      <c r="AR168" s="140" t="s">
        <v>210</v>
      </c>
      <c r="AT168" s="140" t="s">
        <v>275</v>
      </c>
      <c r="AU168" s="140" t="s">
        <v>84</v>
      </c>
      <c r="AY168" s="18" t="s">
        <v>148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8" t="s">
        <v>82</v>
      </c>
      <c r="BK168" s="141">
        <f>ROUND(I168*H168,2)</f>
        <v>0</v>
      </c>
      <c r="BL168" s="18" t="s">
        <v>155</v>
      </c>
      <c r="BM168" s="140" t="s">
        <v>665</v>
      </c>
    </row>
    <row r="169" spans="2:65" s="12" customFormat="1" ht="10.199999999999999">
      <c r="B169" s="146"/>
      <c r="D169" s="147" t="s">
        <v>159</v>
      </c>
      <c r="E169" s="148" t="s">
        <v>19</v>
      </c>
      <c r="F169" s="149" t="s">
        <v>666</v>
      </c>
      <c r="H169" s="150">
        <v>2.6</v>
      </c>
      <c r="I169" s="151"/>
      <c r="L169" s="146"/>
      <c r="M169" s="152"/>
      <c r="T169" s="153"/>
      <c r="AT169" s="148" t="s">
        <v>159</v>
      </c>
      <c r="AU169" s="148" t="s">
        <v>84</v>
      </c>
      <c r="AV169" s="12" t="s">
        <v>84</v>
      </c>
      <c r="AW169" s="12" t="s">
        <v>33</v>
      </c>
      <c r="AX169" s="12" t="s">
        <v>74</v>
      </c>
      <c r="AY169" s="148" t="s">
        <v>148</v>
      </c>
    </row>
    <row r="170" spans="2:65" s="13" customFormat="1" ht="10.199999999999999">
      <c r="B170" s="154"/>
      <c r="D170" s="147" t="s">
        <v>159</v>
      </c>
      <c r="E170" s="155" t="s">
        <v>19</v>
      </c>
      <c r="F170" s="156" t="s">
        <v>161</v>
      </c>
      <c r="H170" s="157">
        <v>2.6</v>
      </c>
      <c r="I170" s="158"/>
      <c r="L170" s="154"/>
      <c r="M170" s="159"/>
      <c r="T170" s="160"/>
      <c r="AT170" s="155" t="s">
        <v>159</v>
      </c>
      <c r="AU170" s="155" t="s">
        <v>84</v>
      </c>
      <c r="AV170" s="13" t="s">
        <v>155</v>
      </c>
      <c r="AW170" s="13" t="s">
        <v>33</v>
      </c>
      <c r="AX170" s="13" t="s">
        <v>82</v>
      </c>
      <c r="AY170" s="155" t="s">
        <v>148</v>
      </c>
    </row>
    <row r="171" spans="2:65" s="12" customFormat="1" ht="10.199999999999999">
      <c r="B171" s="146"/>
      <c r="D171" s="147" t="s">
        <v>159</v>
      </c>
      <c r="F171" s="149" t="s">
        <v>667</v>
      </c>
      <c r="H171" s="150">
        <v>5.2</v>
      </c>
      <c r="I171" s="151"/>
      <c r="L171" s="146"/>
      <c r="M171" s="152"/>
      <c r="T171" s="153"/>
      <c r="AT171" s="148" t="s">
        <v>159</v>
      </c>
      <c r="AU171" s="148" t="s">
        <v>84</v>
      </c>
      <c r="AV171" s="12" t="s">
        <v>84</v>
      </c>
      <c r="AW171" s="12" t="s">
        <v>4</v>
      </c>
      <c r="AX171" s="12" t="s">
        <v>82</v>
      </c>
      <c r="AY171" s="148" t="s">
        <v>148</v>
      </c>
    </row>
    <row r="172" spans="2:65" s="11" customFormat="1" ht="22.8" customHeight="1">
      <c r="B172" s="117"/>
      <c r="D172" s="118" t="s">
        <v>73</v>
      </c>
      <c r="E172" s="127" t="s">
        <v>218</v>
      </c>
      <c r="F172" s="127" t="s">
        <v>259</v>
      </c>
      <c r="I172" s="120"/>
      <c r="J172" s="128">
        <f>BK172</f>
        <v>0</v>
      </c>
      <c r="L172" s="117"/>
      <c r="M172" s="122"/>
      <c r="P172" s="123">
        <f>P173+SUM(P174:P218)</f>
        <v>0</v>
      </c>
      <c r="R172" s="123">
        <f>R173+SUM(R174:R218)</f>
        <v>7.18614</v>
      </c>
      <c r="T172" s="124">
        <f>T173+SUM(T174:T218)</f>
        <v>0</v>
      </c>
      <c r="AR172" s="118" t="s">
        <v>82</v>
      </c>
      <c r="AT172" s="125" t="s">
        <v>73</v>
      </c>
      <c r="AU172" s="125" t="s">
        <v>82</v>
      </c>
      <c r="AY172" s="118" t="s">
        <v>148</v>
      </c>
      <c r="BK172" s="126">
        <f>BK173+SUM(BK174:BK218)</f>
        <v>0</v>
      </c>
    </row>
    <row r="173" spans="2:65" s="1" customFormat="1" ht="24.15" customHeight="1">
      <c r="B173" s="33"/>
      <c r="C173" s="129" t="s">
        <v>208</v>
      </c>
      <c r="D173" s="129" t="s">
        <v>150</v>
      </c>
      <c r="E173" s="130" t="s">
        <v>668</v>
      </c>
      <c r="F173" s="131" t="s">
        <v>669</v>
      </c>
      <c r="G173" s="132" t="s">
        <v>273</v>
      </c>
      <c r="H173" s="133">
        <v>4</v>
      </c>
      <c r="I173" s="134"/>
      <c r="J173" s="135">
        <f>ROUND(I173*H173,2)</f>
        <v>0</v>
      </c>
      <c r="K173" s="131" t="s">
        <v>154</v>
      </c>
      <c r="L173" s="33"/>
      <c r="M173" s="136" t="s">
        <v>19</v>
      </c>
      <c r="N173" s="137" t="s">
        <v>45</v>
      </c>
      <c r="P173" s="138">
        <f>O173*H173</f>
        <v>0</v>
      </c>
      <c r="Q173" s="138">
        <v>6.9999999999999999E-4</v>
      </c>
      <c r="R173" s="138">
        <f>Q173*H173</f>
        <v>2.8E-3</v>
      </c>
      <c r="S173" s="138">
        <v>0</v>
      </c>
      <c r="T173" s="139">
        <f>S173*H173</f>
        <v>0</v>
      </c>
      <c r="AR173" s="140" t="s">
        <v>155</v>
      </c>
      <c r="AT173" s="140" t="s">
        <v>150</v>
      </c>
      <c r="AU173" s="140" t="s">
        <v>84</v>
      </c>
      <c r="AY173" s="18" t="s">
        <v>148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8" t="s">
        <v>82</v>
      </c>
      <c r="BK173" s="141">
        <f>ROUND(I173*H173,2)</f>
        <v>0</v>
      </c>
      <c r="BL173" s="18" t="s">
        <v>155</v>
      </c>
      <c r="BM173" s="140" t="s">
        <v>670</v>
      </c>
    </row>
    <row r="174" spans="2:65" s="1" customFormat="1" ht="10.199999999999999">
      <c r="B174" s="33"/>
      <c r="D174" s="142" t="s">
        <v>157</v>
      </c>
      <c r="F174" s="143" t="s">
        <v>671</v>
      </c>
      <c r="I174" s="144"/>
      <c r="L174" s="33"/>
      <c r="M174" s="145"/>
      <c r="T174" s="54"/>
      <c r="AT174" s="18" t="s">
        <v>157</v>
      </c>
      <c r="AU174" s="18" t="s">
        <v>84</v>
      </c>
    </row>
    <row r="175" spans="2:65" s="12" customFormat="1" ht="10.199999999999999">
      <c r="B175" s="146"/>
      <c r="D175" s="147" t="s">
        <v>159</v>
      </c>
      <c r="E175" s="148" t="s">
        <v>19</v>
      </c>
      <c r="F175" s="149" t="s">
        <v>580</v>
      </c>
      <c r="H175" s="150">
        <v>0</v>
      </c>
      <c r="I175" s="151"/>
      <c r="L175" s="146"/>
      <c r="M175" s="152"/>
      <c r="T175" s="153"/>
      <c r="AT175" s="148" t="s">
        <v>159</v>
      </c>
      <c r="AU175" s="148" t="s">
        <v>84</v>
      </c>
      <c r="AV175" s="12" t="s">
        <v>84</v>
      </c>
      <c r="AW175" s="12" t="s">
        <v>33</v>
      </c>
      <c r="AX175" s="12" t="s">
        <v>74</v>
      </c>
      <c r="AY175" s="148" t="s">
        <v>148</v>
      </c>
    </row>
    <row r="176" spans="2:65" s="12" customFormat="1" ht="10.199999999999999">
      <c r="B176" s="146"/>
      <c r="D176" s="147" t="s">
        <v>159</v>
      </c>
      <c r="E176" s="148" t="s">
        <v>19</v>
      </c>
      <c r="F176" s="149" t="s">
        <v>579</v>
      </c>
      <c r="H176" s="150">
        <v>4</v>
      </c>
      <c r="I176" s="151"/>
      <c r="L176" s="146"/>
      <c r="M176" s="152"/>
      <c r="T176" s="153"/>
      <c r="AT176" s="148" t="s">
        <v>159</v>
      </c>
      <c r="AU176" s="148" t="s">
        <v>84</v>
      </c>
      <c r="AV176" s="12" t="s">
        <v>84</v>
      </c>
      <c r="AW176" s="12" t="s">
        <v>33</v>
      </c>
      <c r="AX176" s="12" t="s">
        <v>74</v>
      </c>
      <c r="AY176" s="148" t="s">
        <v>148</v>
      </c>
    </row>
    <row r="177" spans="2:65" s="13" customFormat="1" ht="10.199999999999999">
      <c r="B177" s="154"/>
      <c r="D177" s="147" t="s">
        <v>159</v>
      </c>
      <c r="E177" s="155" t="s">
        <v>19</v>
      </c>
      <c r="F177" s="156" t="s">
        <v>161</v>
      </c>
      <c r="H177" s="157">
        <v>4</v>
      </c>
      <c r="I177" s="158"/>
      <c r="L177" s="154"/>
      <c r="M177" s="159"/>
      <c r="T177" s="160"/>
      <c r="AT177" s="155" t="s">
        <v>159</v>
      </c>
      <c r="AU177" s="155" t="s">
        <v>84</v>
      </c>
      <c r="AV177" s="13" t="s">
        <v>155</v>
      </c>
      <c r="AW177" s="13" t="s">
        <v>33</v>
      </c>
      <c r="AX177" s="13" t="s">
        <v>82</v>
      </c>
      <c r="AY177" s="155" t="s">
        <v>148</v>
      </c>
    </row>
    <row r="178" spans="2:65" s="1" customFormat="1" ht="24.15" customHeight="1">
      <c r="B178" s="33"/>
      <c r="C178" s="175" t="s">
        <v>216</v>
      </c>
      <c r="D178" s="175" t="s">
        <v>275</v>
      </c>
      <c r="E178" s="176" t="s">
        <v>672</v>
      </c>
      <c r="F178" s="177" t="s">
        <v>673</v>
      </c>
      <c r="G178" s="178" t="s">
        <v>273</v>
      </c>
      <c r="H178" s="179">
        <v>4</v>
      </c>
      <c r="I178" s="180"/>
      <c r="J178" s="181">
        <f>ROUND(I178*H178,2)</f>
        <v>0</v>
      </c>
      <c r="K178" s="177" t="s">
        <v>154</v>
      </c>
      <c r="L178" s="182"/>
      <c r="M178" s="183" t="s">
        <v>19</v>
      </c>
      <c r="N178" s="184" t="s">
        <v>45</v>
      </c>
      <c r="P178" s="138">
        <f>O178*H178</f>
        <v>0</v>
      </c>
      <c r="Q178" s="138">
        <v>3.5000000000000001E-3</v>
      </c>
      <c r="R178" s="138">
        <f>Q178*H178</f>
        <v>1.4E-2</v>
      </c>
      <c r="S178" s="138">
        <v>0</v>
      </c>
      <c r="T178" s="139">
        <f>S178*H178</f>
        <v>0</v>
      </c>
      <c r="AR178" s="140" t="s">
        <v>210</v>
      </c>
      <c r="AT178" s="140" t="s">
        <v>275</v>
      </c>
      <c r="AU178" s="140" t="s">
        <v>84</v>
      </c>
      <c r="AY178" s="18" t="s">
        <v>148</v>
      </c>
      <c r="BE178" s="141">
        <f>IF(N178="základní",J178,0)</f>
        <v>0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8" t="s">
        <v>82</v>
      </c>
      <c r="BK178" s="141">
        <f>ROUND(I178*H178,2)</f>
        <v>0</v>
      </c>
      <c r="BL178" s="18" t="s">
        <v>155</v>
      </c>
      <c r="BM178" s="140" t="s">
        <v>674</v>
      </c>
    </row>
    <row r="179" spans="2:65" s="14" customFormat="1" ht="10.199999999999999">
      <c r="B179" s="161"/>
      <c r="D179" s="147" t="s">
        <v>159</v>
      </c>
      <c r="E179" s="162" t="s">
        <v>19</v>
      </c>
      <c r="F179" s="163" t="s">
        <v>675</v>
      </c>
      <c r="H179" s="162" t="s">
        <v>19</v>
      </c>
      <c r="I179" s="164"/>
      <c r="L179" s="161"/>
      <c r="M179" s="165"/>
      <c r="T179" s="166"/>
      <c r="AT179" s="162" t="s">
        <v>159</v>
      </c>
      <c r="AU179" s="162" t="s">
        <v>84</v>
      </c>
      <c r="AV179" s="14" t="s">
        <v>82</v>
      </c>
      <c r="AW179" s="14" t="s">
        <v>33</v>
      </c>
      <c r="AX179" s="14" t="s">
        <v>74</v>
      </c>
      <c r="AY179" s="162" t="s">
        <v>148</v>
      </c>
    </row>
    <row r="180" spans="2:65" s="12" customFormat="1" ht="10.199999999999999">
      <c r="B180" s="146"/>
      <c r="D180" s="147" t="s">
        <v>159</v>
      </c>
      <c r="E180" s="148" t="s">
        <v>19</v>
      </c>
      <c r="F180" s="149" t="s">
        <v>155</v>
      </c>
      <c r="H180" s="150">
        <v>4</v>
      </c>
      <c r="I180" s="151"/>
      <c r="L180" s="146"/>
      <c r="M180" s="152"/>
      <c r="T180" s="153"/>
      <c r="AT180" s="148" t="s">
        <v>159</v>
      </c>
      <c r="AU180" s="148" t="s">
        <v>84</v>
      </c>
      <c r="AV180" s="12" t="s">
        <v>84</v>
      </c>
      <c r="AW180" s="12" t="s">
        <v>33</v>
      </c>
      <c r="AX180" s="12" t="s">
        <v>74</v>
      </c>
      <c r="AY180" s="148" t="s">
        <v>148</v>
      </c>
    </row>
    <row r="181" spans="2:65" s="13" customFormat="1" ht="10.199999999999999">
      <c r="B181" s="154"/>
      <c r="D181" s="147" t="s">
        <v>159</v>
      </c>
      <c r="E181" s="155" t="s">
        <v>579</v>
      </c>
      <c r="F181" s="156" t="s">
        <v>161</v>
      </c>
      <c r="H181" s="157">
        <v>4</v>
      </c>
      <c r="I181" s="158"/>
      <c r="L181" s="154"/>
      <c r="M181" s="159"/>
      <c r="T181" s="160"/>
      <c r="AT181" s="155" t="s">
        <v>159</v>
      </c>
      <c r="AU181" s="155" t="s">
        <v>84</v>
      </c>
      <c r="AV181" s="13" t="s">
        <v>155</v>
      </c>
      <c r="AW181" s="13" t="s">
        <v>33</v>
      </c>
      <c r="AX181" s="13" t="s">
        <v>82</v>
      </c>
      <c r="AY181" s="155" t="s">
        <v>148</v>
      </c>
    </row>
    <row r="182" spans="2:65" s="1" customFormat="1" ht="24.15" customHeight="1">
      <c r="B182" s="33"/>
      <c r="C182" s="129" t="s">
        <v>280</v>
      </c>
      <c r="D182" s="129" t="s">
        <v>150</v>
      </c>
      <c r="E182" s="130" t="s">
        <v>676</v>
      </c>
      <c r="F182" s="131" t="s">
        <v>677</v>
      </c>
      <c r="G182" s="132" t="s">
        <v>273</v>
      </c>
      <c r="H182" s="133">
        <v>4</v>
      </c>
      <c r="I182" s="134"/>
      <c r="J182" s="135">
        <f>ROUND(I182*H182,2)</f>
        <v>0</v>
      </c>
      <c r="K182" s="131" t="s">
        <v>154</v>
      </c>
      <c r="L182" s="33"/>
      <c r="M182" s="136" t="s">
        <v>19</v>
      </c>
      <c r="N182" s="137" t="s">
        <v>45</v>
      </c>
      <c r="P182" s="138">
        <f>O182*H182</f>
        <v>0</v>
      </c>
      <c r="Q182" s="138">
        <v>0.11241</v>
      </c>
      <c r="R182" s="138">
        <f>Q182*H182</f>
        <v>0.44963999999999998</v>
      </c>
      <c r="S182" s="138">
        <v>0</v>
      </c>
      <c r="T182" s="139">
        <f>S182*H182</f>
        <v>0</v>
      </c>
      <c r="AR182" s="140" t="s">
        <v>155</v>
      </c>
      <c r="AT182" s="140" t="s">
        <v>150</v>
      </c>
      <c r="AU182" s="140" t="s">
        <v>84</v>
      </c>
      <c r="AY182" s="18" t="s">
        <v>148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8" t="s">
        <v>82</v>
      </c>
      <c r="BK182" s="141">
        <f>ROUND(I182*H182,2)</f>
        <v>0</v>
      </c>
      <c r="BL182" s="18" t="s">
        <v>155</v>
      </c>
      <c r="BM182" s="140" t="s">
        <v>678</v>
      </c>
    </row>
    <row r="183" spans="2:65" s="1" customFormat="1" ht="10.199999999999999">
      <c r="B183" s="33"/>
      <c r="D183" s="142" t="s">
        <v>157</v>
      </c>
      <c r="F183" s="143" t="s">
        <v>679</v>
      </c>
      <c r="I183" s="144"/>
      <c r="L183" s="33"/>
      <c r="M183" s="145"/>
      <c r="T183" s="54"/>
      <c r="AT183" s="18" t="s">
        <v>157</v>
      </c>
      <c r="AU183" s="18" t="s">
        <v>84</v>
      </c>
    </row>
    <row r="184" spans="2:65" s="12" customFormat="1" ht="10.199999999999999">
      <c r="B184" s="146"/>
      <c r="D184" s="147" t="s">
        <v>159</v>
      </c>
      <c r="E184" s="148" t="s">
        <v>19</v>
      </c>
      <c r="F184" s="149" t="s">
        <v>581</v>
      </c>
      <c r="H184" s="150">
        <v>4</v>
      </c>
      <c r="I184" s="151"/>
      <c r="L184" s="146"/>
      <c r="M184" s="152"/>
      <c r="T184" s="153"/>
      <c r="AT184" s="148" t="s">
        <v>159</v>
      </c>
      <c r="AU184" s="148" t="s">
        <v>84</v>
      </c>
      <c r="AV184" s="12" t="s">
        <v>84</v>
      </c>
      <c r="AW184" s="12" t="s">
        <v>33</v>
      </c>
      <c r="AX184" s="12" t="s">
        <v>74</v>
      </c>
      <c r="AY184" s="148" t="s">
        <v>148</v>
      </c>
    </row>
    <row r="185" spans="2:65" s="13" customFormat="1" ht="10.199999999999999">
      <c r="B185" s="154"/>
      <c r="D185" s="147" t="s">
        <v>159</v>
      </c>
      <c r="E185" s="155" t="s">
        <v>19</v>
      </c>
      <c r="F185" s="156" t="s">
        <v>161</v>
      </c>
      <c r="H185" s="157">
        <v>4</v>
      </c>
      <c r="I185" s="158"/>
      <c r="L185" s="154"/>
      <c r="M185" s="159"/>
      <c r="T185" s="160"/>
      <c r="AT185" s="155" t="s">
        <v>159</v>
      </c>
      <c r="AU185" s="155" t="s">
        <v>84</v>
      </c>
      <c r="AV185" s="13" t="s">
        <v>155</v>
      </c>
      <c r="AW185" s="13" t="s">
        <v>33</v>
      </c>
      <c r="AX185" s="13" t="s">
        <v>82</v>
      </c>
      <c r="AY185" s="155" t="s">
        <v>148</v>
      </c>
    </row>
    <row r="186" spans="2:65" s="1" customFormat="1" ht="21.75" customHeight="1">
      <c r="B186" s="33"/>
      <c r="C186" s="175" t="s">
        <v>303</v>
      </c>
      <c r="D186" s="175" t="s">
        <v>275</v>
      </c>
      <c r="E186" s="176" t="s">
        <v>680</v>
      </c>
      <c r="F186" s="177" t="s">
        <v>681</v>
      </c>
      <c r="G186" s="178" t="s">
        <v>273</v>
      </c>
      <c r="H186" s="179">
        <v>4</v>
      </c>
      <c r="I186" s="180"/>
      <c r="J186" s="181">
        <f>ROUND(I186*H186,2)</f>
        <v>0</v>
      </c>
      <c r="K186" s="177" t="s">
        <v>154</v>
      </c>
      <c r="L186" s="182"/>
      <c r="M186" s="183" t="s">
        <v>19</v>
      </c>
      <c r="N186" s="184" t="s">
        <v>45</v>
      </c>
      <c r="P186" s="138">
        <f>O186*H186</f>
        <v>0</v>
      </c>
      <c r="Q186" s="138">
        <v>6.1000000000000004E-3</v>
      </c>
      <c r="R186" s="138">
        <f>Q186*H186</f>
        <v>2.4400000000000002E-2</v>
      </c>
      <c r="S186" s="138">
        <v>0</v>
      </c>
      <c r="T186" s="139">
        <f>S186*H186</f>
        <v>0</v>
      </c>
      <c r="AR186" s="140" t="s">
        <v>210</v>
      </c>
      <c r="AT186" s="140" t="s">
        <v>275</v>
      </c>
      <c r="AU186" s="140" t="s">
        <v>84</v>
      </c>
      <c r="AY186" s="18" t="s">
        <v>148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8" t="s">
        <v>82</v>
      </c>
      <c r="BK186" s="141">
        <f>ROUND(I186*H186,2)</f>
        <v>0</v>
      </c>
      <c r="BL186" s="18" t="s">
        <v>155</v>
      </c>
      <c r="BM186" s="140" t="s">
        <v>682</v>
      </c>
    </row>
    <row r="187" spans="2:65" s="14" customFormat="1" ht="10.199999999999999">
      <c r="B187" s="161"/>
      <c r="D187" s="147" t="s">
        <v>159</v>
      </c>
      <c r="E187" s="162" t="s">
        <v>19</v>
      </c>
      <c r="F187" s="163" t="s">
        <v>683</v>
      </c>
      <c r="H187" s="162" t="s">
        <v>19</v>
      </c>
      <c r="I187" s="164"/>
      <c r="L187" s="161"/>
      <c r="M187" s="165"/>
      <c r="T187" s="166"/>
      <c r="AT187" s="162" t="s">
        <v>159</v>
      </c>
      <c r="AU187" s="162" t="s">
        <v>84</v>
      </c>
      <c r="AV187" s="14" t="s">
        <v>82</v>
      </c>
      <c r="AW187" s="14" t="s">
        <v>33</v>
      </c>
      <c r="AX187" s="14" t="s">
        <v>74</v>
      </c>
      <c r="AY187" s="162" t="s">
        <v>148</v>
      </c>
    </row>
    <row r="188" spans="2:65" s="12" customFormat="1" ht="10.199999999999999">
      <c r="B188" s="146"/>
      <c r="D188" s="147" t="s">
        <v>159</v>
      </c>
      <c r="E188" s="148" t="s">
        <v>19</v>
      </c>
      <c r="F188" s="149" t="s">
        <v>155</v>
      </c>
      <c r="H188" s="150">
        <v>4</v>
      </c>
      <c r="I188" s="151"/>
      <c r="L188" s="146"/>
      <c r="M188" s="152"/>
      <c r="T188" s="153"/>
      <c r="AT188" s="148" t="s">
        <v>159</v>
      </c>
      <c r="AU188" s="148" t="s">
        <v>84</v>
      </c>
      <c r="AV188" s="12" t="s">
        <v>84</v>
      </c>
      <c r="AW188" s="12" t="s">
        <v>33</v>
      </c>
      <c r="AX188" s="12" t="s">
        <v>74</v>
      </c>
      <c r="AY188" s="148" t="s">
        <v>148</v>
      </c>
    </row>
    <row r="189" spans="2:65" s="13" customFormat="1" ht="10.199999999999999">
      <c r="B189" s="154"/>
      <c r="D189" s="147" t="s">
        <v>159</v>
      </c>
      <c r="E189" s="155" t="s">
        <v>581</v>
      </c>
      <c r="F189" s="156" t="s">
        <v>161</v>
      </c>
      <c r="H189" s="157">
        <v>4</v>
      </c>
      <c r="I189" s="158"/>
      <c r="L189" s="154"/>
      <c r="M189" s="159"/>
      <c r="T189" s="160"/>
      <c r="AT189" s="155" t="s">
        <v>159</v>
      </c>
      <c r="AU189" s="155" t="s">
        <v>84</v>
      </c>
      <c r="AV189" s="13" t="s">
        <v>155</v>
      </c>
      <c r="AW189" s="13" t="s">
        <v>33</v>
      </c>
      <c r="AX189" s="13" t="s">
        <v>82</v>
      </c>
      <c r="AY189" s="155" t="s">
        <v>148</v>
      </c>
    </row>
    <row r="190" spans="2:65" s="1" customFormat="1" ht="16.5" customHeight="1">
      <c r="B190" s="33"/>
      <c r="C190" s="175" t="s">
        <v>7</v>
      </c>
      <c r="D190" s="175" t="s">
        <v>275</v>
      </c>
      <c r="E190" s="176" t="s">
        <v>684</v>
      </c>
      <c r="F190" s="177" t="s">
        <v>685</v>
      </c>
      <c r="G190" s="178" t="s">
        <v>273</v>
      </c>
      <c r="H190" s="179">
        <v>4</v>
      </c>
      <c r="I190" s="180"/>
      <c r="J190" s="181">
        <f>ROUND(I190*H190,2)</f>
        <v>0</v>
      </c>
      <c r="K190" s="177" t="s">
        <v>154</v>
      </c>
      <c r="L190" s="182"/>
      <c r="M190" s="183" t="s">
        <v>19</v>
      </c>
      <c r="N190" s="184" t="s">
        <v>45</v>
      </c>
      <c r="P190" s="138">
        <f>O190*H190</f>
        <v>0</v>
      </c>
      <c r="Q190" s="138">
        <v>3.0000000000000001E-3</v>
      </c>
      <c r="R190" s="138">
        <f>Q190*H190</f>
        <v>1.2E-2</v>
      </c>
      <c r="S190" s="138">
        <v>0</v>
      </c>
      <c r="T190" s="139">
        <f>S190*H190</f>
        <v>0</v>
      </c>
      <c r="AR190" s="140" t="s">
        <v>210</v>
      </c>
      <c r="AT190" s="140" t="s">
        <v>275</v>
      </c>
      <c r="AU190" s="140" t="s">
        <v>84</v>
      </c>
      <c r="AY190" s="18" t="s">
        <v>148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8" t="s">
        <v>82</v>
      </c>
      <c r="BK190" s="141">
        <f>ROUND(I190*H190,2)</f>
        <v>0</v>
      </c>
      <c r="BL190" s="18" t="s">
        <v>155</v>
      </c>
      <c r="BM190" s="140" t="s">
        <v>686</v>
      </c>
    </row>
    <row r="191" spans="2:65" s="12" customFormat="1" ht="10.199999999999999">
      <c r="B191" s="146"/>
      <c r="D191" s="147" t="s">
        <v>159</v>
      </c>
      <c r="E191" s="148" t="s">
        <v>19</v>
      </c>
      <c r="F191" s="149" t="s">
        <v>581</v>
      </c>
      <c r="H191" s="150">
        <v>4</v>
      </c>
      <c r="I191" s="151"/>
      <c r="L191" s="146"/>
      <c r="M191" s="152"/>
      <c r="T191" s="153"/>
      <c r="AT191" s="148" t="s">
        <v>159</v>
      </c>
      <c r="AU191" s="148" t="s">
        <v>84</v>
      </c>
      <c r="AV191" s="12" t="s">
        <v>84</v>
      </c>
      <c r="AW191" s="12" t="s">
        <v>33</v>
      </c>
      <c r="AX191" s="12" t="s">
        <v>82</v>
      </c>
      <c r="AY191" s="148" t="s">
        <v>148</v>
      </c>
    </row>
    <row r="192" spans="2:65" s="1" customFormat="1" ht="16.5" customHeight="1">
      <c r="B192" s="33"/>
      <c r="C192" s="175" t="s">
        <v>431</v>
      </c>
      <c r="D192" s="175" t="s">
        <v>275</v>
      </c>
      <c r="E192" s="176" t="s">
        <v>687</v>
      </c>
      <c r="F192" s="177" t="s">
        <v>688</v>
      </c>
      <c r="G192" s="178" t="s">
        <v>273</v>
      </c>
      <c r="H192" s="179">
        <v>4</v>
      </c>
      <c r="I192" s="180"/>
      <c r="J192" s="181">
        <f>ROUND(I192*H192,2)</f>
        <v>0</v>
      </c>
      <c r="K192" s="177" t="s">
        <v>154</v>
      </c>
      <c r="L192" s="182"/>
      <c r="M192" s="183" t="s">
        <v>19</v>
      </c>
      <c r="N192" s="184" t="s">
        <v>45</v>
      </c>
      <c r="P192" s="138">
        <f>O192*H192</f>
        <v>0</v>
      </c>
      <c r="Q192" s="138">
        <v>1E-4</v>
      </c>
      <c r="R192" s="138">
        <f>Q192*H192</f>
        <v>4.0000000000000002E-4</v>
      </c>
      <c r="S192" s="138">
        <v>0</v>
      </c>
      <c r="T192" s="139">
        <f>S192*H192</f>
        <v>0</v>
      </c>
      <c r="AR192" s="140" t="s">
        <v>210</v>
      </c>
      <c r="AT192" s="140" t="s">
        <v>275</v>
      </c>
      <c r="AU192" s="140" t="s">
        <v>84</v>
      </c>
      <c r="AY192" s="18" t="s">
        <v>148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8" t="s">
        <v>82</v>
      </c>
      <c r="BK192" s="141">
        <f>ROUND(I192*H192,2)</f>
        <v>0</v>
      </c>
      <c r="BL192" s="18" t="s">
        <v>155</v>
      </c>
      <c r="BM192" s="140" t="s">
        <v>689</v>
      </c>
    </row>
    <row r="193" spans="2:65" s="12" customFormat="1" ht="10.199999999999999">
      <c r="B193" s="146"/>
      <c r="D193" s="147" t="s">
        <v>159</v>
      </c>
      <c r="E193" s="148" t="s">
        <v>19</v>
      </c>
      <c r="F193" s="149" t="s">
        <v>581</v>
      </c>
      <c r="H193" s="150">
        <v>4</v>
      </c>
      <c r="I193" s="151"/>
      <c r="L193" s="146"/>
      <c r="M193" s="152"/>
      <c r="T193" s="153"/>
      <c r="AT193" s="148" t="s">
        <v>159</v>
      </c>
      <c r="AU193" s="148" t="s">
        <v>84</v>
      </c>
      <c r="AV193" s="12" t="s">
        <v>84</v>
      </c>
      <c r="AW193" s="12" t="s">
        <v>33</v>
      </c>
      <c r="AX193" s="12" t="s">
        <v>82</v>
      </c>
      <c r="AY193" s="148" t="s">
        <v>148</v>
      </c>
    </row>
    <row r="194" spans="2:65" s="1" customFormat="1" ht="21.75" customHeight="1">
      <c r="B194" s="33"/>
      <c r="C194" s="175" t="s">
        <v>436</v>
      </c>
      <c r="D194" s="175" t="s">
        <v>275</v>
      </c>
      <c r="E194" s="176" t="s">
        <v>690</v>
      </c>
      <c r="F194" s="177" t="s">
        <v>691</v>
      </c>
      <c r="G194" s="178" t="s">
        <v>273</v>
      </c>
      <c r="H194" s="179">
        <v>8</v>
      </c>
      <c r="I194" s="180"/>
      <c r="J194" s="181">
        <f>ROUND(I194*H194,2)</f>
        <v>0</v>
      </c>
      <c r="K194" s="177" t="s">
        <v>154</v>
      </c>
      <c r="L194" s="182"/>
      <c r="M194" s="183" t="s">
        <v>19</v>
      </c>
      <c r="N194" s="184" t="s">
        <v>45</v>
      </c>
      <c r="P194" s="138">
        <f>O194*H194</f>
        <v>0</v>
      </c>
      <c r="Q194" s="138">
        <v>3.5E-4</v>
      </c>
      <c r="R194" s="138">
        <f>Q194*H194</f>
        <v>2.8E-3</v>
      </c>
      <c r="S194" s="138">
        <v>0</v>
      </c>
      <c r="T194" s="139">
        <f>S194*H194</f>
        <v>0</v>
      </c>
      <c r="AR194" s="140" t="s">
        <v>210</v>
      </c>
      <c r="AT194" s="140" t="s">
        <v>275</v>
      </c>
      <c r="AU194" s="140" t="s">
        <v>84</v>
      </c>
      <c r="AY194" s="18" t="s">
        <v>148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8" t="s">
        <v>82</v>
      </c>
      <c r="BK194" s="141">
        <f>ROUND(I194*H194,2)</f>
        <v>0</v>
      </c>
      <c r="BL194" s="18" t="s">
        <v>155</v>
      </c>
      <c r="BM194" s="140" t="s">
        <v>692</v>
      </c>
    </row>
    <row r="195" spans="2:65" s="12" customFormat="1" ht="10.199999999999999">
      <c r="B195" s="146"/>
      <c r="D195" s="147" t="s">
        <v>159</v>
      </c>
      <c r="E195" s="148" t="s">
        <v>19</v>
      </c>
      <c r="F195" s="149" t="s">
        <v>693</v>
      </c>
      <c r="H195" s="150">
        <v>8</v>
      </c>
      <c r="I195" s="151"/>
      <c r="L195" s="146"/>
      <c r="M195" s="152"/>
      <c r="T195" s="153"/>
      <c r="AT195" s="148" t="s">
        <v>159</v>
      </c>
      <c r="AU195" s="148" t="s">
        <v>84</v>
      </c>
      <c r="AV195" s="12" t="s">
        <v>84</v>
      </c>
      <c r="AW195" s="12" t="s">
        <v>33</v>
      </c>
      <c r="AX195" s="12" t="s">
        <v>74</v>
      </c>
      <c r="AY195" s="148" t="s">
        <v>148</v>
      </c>
    </row>
    <row r="196" spans="2:65" s="13" customFormat="1" ht="10.199999999999999">
      <c r="B196" s="154"/>
      <c r="D196" s="147" t="s">
        <v>159</v>
      </c>
      <c r="E196" s="155" t="s">
        <v>19</v>
      </c>
      <c r="F196" s="156" t="s">
        <v>161</v>
      </c>
      <c r="H196" s="157">
        <v>8</v>
      </c>
      <c r="I196" s="158"/>
      <c r="L196" s="154"/>
      <c r="M196" s="159"/>
      <c r="T196" s="160"/>
      <c r="AT196" s="155" t="s">
        <v>159</v>
      </c>
      <c r="AU196" s="155" t="s">
        <v>84</v>
      </c>
      <c r="AV196" s="13" t="s">
        <v>155</v>
      </c>
      <c r="AW196" s="13" t="s">
        <v>33</v>
      </c>
      <c r="AX196" s="13" t="s">
        <v>82</v>
      </c>
      <c r="AY196" s="155" t="s">
        <v>148</v>
      </c>
    </row>
    <row r="197" spans="2:65" s="1" customFormat="1" ht="33" customHeight="1">
      <c r="B197" s="33"/>
      <c r="C197" s="129" t="s">
        <v>442</v>
      </c>
      <c r="D197" s="129" t="s">
        <v>150</v>
      </c>
      <c r="E197" s="130" t="s">
        <v>694</v>
      </c>
      <c r="F197" s="131" t="s">
        <v>695</v>
      </c>
      <c r="G197" s="132" t="s">
        <v>221</v>
      </c>
      <c r="H197" s="133">
        <v>1</v>
      </c>
      <c r="I197" s="134"/>
      <c r="J197" s="135">
        <f>ROUND(I197*H197,2)</f>
        <v>0</v>
      </c>
      <c r="K197" s="131" t="s">
        <v>154</v>
      </c>
      <c r="L197" s="33"/>
      <c r="M197" s="136" t="s">
        <v>19</v>
      </c>
      <c r="N197" s="137" t="s">
        <v>45</v>
      </c>
      <c r="P197" s="138">
        <f>O197*H197</f>
        <v>0</v>
      </c>
      <c r="Q197" s="138">
        <v>1.4499999999999999E-3</v>
      </c>
      <c r="R197" s="138">
        <f>Q197*H197</f>
        <v>1.4499999999999999E-3</v>
      </c>
      <c r="S197" s="138">
        <v>0</v>
      </c>
      <c r="T197" s="139">
        <f>S197*H197</f>
        <v>0</v>
      </c>
      <c r="AR197" s="140" t="s">
        <v>155</v>
      </c>
      <c r="AT197" s="140" t="s">
        <v>150</v>
      </c>
      <c r="AU197" s="140" t="s">
        <v>84</v>
      </c>
      <c r="AY197" s="18" t="s">
        <v>148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8" t="s">
        <v>82</v>
      </c>
      <c r="BK197" s="141">
        <f>ROUND(I197*H197,2)</f>
        <v>0</v>
      </c>
      <c r="BL197" s="18" t="s">
        <v>155</v>
      </c>
      <c r="BM197" s="140" t="s">
        <v>696</v>
      </c>
    </row>
    <row r="198" spans="2:65" s="1" customFormat="1" ht="10.199999999999999">
      <c r="B198" s="33"/>
      <c r="D198" s="142" t="s">
        <v>157</v>
      </c>
      <c r="F198" s="143" t="s">
        <v>697</v>
      </c>
      <c r="I198" s="144"/>
      <c r="L198" s="33"/>
      <c r="M198" s="145"/>
      <c r="T198" s="54"/>
      <c r="AT198" s="18" t="s">
        <v>157</v>
      </c>
      <c r="AU198" s="18" t="s">
        <v>84</v>
      </c>
    </row>
    <row r="199" spans="2:65" s="12" customFormat="1" ht="10.199999999999999">
      <c r="B199" s="146"/>
      <c r="D199" s="147" t="s">
        <v>159</v>
      </c>
      <c r="E199" s="148" t="s">
        <v>19</v>
      </c>
      <c r="F199" s="149" t="s">
        <v>698</v>
      </c>
      <c r="H199" s="150">
        <v>1</v>
      </c>
      <c r="I199" s="151"/>
      <c r="L199" s="146"/>
      <c r="M199" s="152"/>
      <c r="T199" s="153"/>
      <c r="AT199" s="148" t="s">
        <v>159</v>
      </c>
      <c r="AU199" s="148" t="s">
        <v>84</v>
      </c>
      <c r="AV199" s="12" t="s">
        <v>84</v>
      </c>
      <c r="AW199" s="12" t="s">
        <v>33</v>
      </c>
      <c r="AX199" s="12" t="s">
        <v>74</v>
      </c>
      <c r="AY199" s="148" t="s">
        <v>148</v>
      </c>
    </row>
    <row r="200" spans="2:65" s="13" customFormat="1" ht="10.199999999999999">
      <c r="B200" s="154"/>
      <c r="D200" s="147" t="s">
        <v>159</v>
      </c>
      <c r="E200" s="155" t="s">
        <v>583</v>
      </c>
      <c r="F200" s="156" t="s">
        <v>161</v>
      </c>
      <c r="H200" s="157">
        <v>1</v>
      </c>
      <c r="I200" s="158"/>
      <c r="L200" s="154"/>
      <c r="M200" s="159"/>
      <c r="T200" s="160"/>
      <c r="AT200" s="155" t="s">
        <v>159</v>
      </c>
      <c r="AU200" s="155" t="s">
        <v>84</v>
      </c>
      <c r="AV200" s="13" t="s">
        <v>155</v>
      </c>
      <c r="AW200" s="13" t="s">
        <v>33</v>
      </c>
      <c r="AX200" s="13" t="s">
        <v>82</v>
      </c>
      <c r="AY200" s="155" t="s">
        <v>148</v>
      </c>
    </row>
    <row r="201" spans="2:65" s="1" customFormat="1" ht="37.799999999999997" customHeight="1">
      <c r="B201" s="33"/>
      <c r="C201" s="129" t="s">
        <v>447</v>
      </c>
      <c r="D201" s="129" t="s">
        <v>150</v>
      </c>
      <c r="E201" s="130" t="s">
        <v>699</v>
      </c>
      <c r="F201" s="131" t="s">
        <v>700</v>
      </c>
      <c r="G201" s="132" t="s">
        <v>221</v>
      </c>
      <c r="H201" s="133">
        <v>1</v>
      </c>
      <c r="I201" s="134"/>
      <c r="J201" s="135">
        <f>ROUND(I201*H201,2)</f>
        <v>0</v>
      </c>
      <c r="K201" s="131" t="s">
        <v>154</v>
      </c>
      <c r="L201" s="33"/>
      <c r="M201" s="136" t="s">
        <v>19</v>
      </c>
      <c r="N201" s="137" t="s">
        <v>45</v>
      </c>
      <c r="P201" s="138">
        <f>O201*H201</f>
        <v>0</v>
      </c>
      <c r="Q201" s="138">
        <v>1.0000000000000001E-5</v>
      </c>
      <c r="R201" s="138">
        <f>Q201*H201</f>
        <v>1.0000000000000001E-5</v>
      </c>
      <c r="S201" s="138">
        <v>0</v>
      </c>
      <c r="T201" s="139">
        <f>S201*H201</f>
        <v>0</v>
      </c>
      <c r="AR201" s="140" t="s">
        <v>155</v>
      </c>
      <c r="AT201" s="140" t="s">
        <v>150</v>
      </c>
      <c r="AU201" s="140" t="s">
        <v>84</v>
      </c>
      <c r="AY201" s="18" t="s">
        <v>148</v>
      </c>
      <c r="BE201" s="141">
        <f>IF(N201="základní",J201,0)</f>
        <v>0</v>
      </c>
      <c r="BF201" s="141">
        <f>IF(N201="snížená",J201,0)</f>
        <v>0</v>
      </c>
      <c r="BG201" s="141">
        <f>IF(N201="zákl. přenesená",J201,0)</f>
        <v>0</v>
      </c>
      <c r="BH201" s="141">
        <f>IF(N201="sníž. přenesená",J201,0)</f>
        <v>0</v>
      </c>
      <c r="BI201" s="141">
        <f>IF(N201="nulová",J201,0)</f>
        <v>0</v>
      </c>
      <c r="BJ201" s="18" t="s">
        <v>82</v>
      </c>
      <c r="BK201" s="141">
        <f>ROUND(I201*H201,2)</f>
        <v>0</v>
      </c>
      <c r="BL201" s="18" t="s">
        <v>155</v>
      </c>
      <c r="BM201" s="140" t="s">
        <v>701</v>
      </c>
    </row>
    <row r="202" spans="2:65" s="1" customFormat="1" ht="10.199999999999999">
      <c r="B202" s="33"/>
      <c r="D202" s="142" t="s">
        <v>157</v>
      </c>
      <c r="F202" s="143" t="s">
        <v>702</v>
      </c>
      <c r="I202" s="144"/>
      <c r="L202" s="33"/>
      <c r="M202" s="145"/>
      <c r="T202" s="54"/>
      <c r="AT202" s="18" t="s">
        <v>157</v>
      </c>
      <c r="AU202" s="18" t="s">
        <v>84</v>
      </c>
    </row>
    <row r="203" spans="2:65" s="12" customFormat="1" ht="10.199999999999999">
      <c r="B203" s="146"/>
      <c r="D203" s="147" t="s">
        <v>159</v>
      </c>
      <c r="E203" s="148" t="s">
        <v>19</v>
      </c>
      <c r="F203" s="149" t="s">
        <v>583</v>
      </c>
      <c r="H203" s="150">
        <v>1</v>
      </c>
      <c r="I203" s="151"/>
      <c r="L203" s="146"/>
      <c r="M203" s="152"/>
      <c r="T203" s="153"/>
      <c r="AT203" s="148" t="s">
        <v>159</v>
      </c>
      <c r="AU203" s="148" t="s">
        <v>84</v>
      </c>
      <c r="AV203" s="12" t="s">
        <v>84</v>
      </c>
      <c r="AW203" s="12" t="s">
        <v>33</v>
      </c>
      <c r="AX203" s="12" t="s">
        <v>82</v>
      </c>
      <c r="AY203" s="148" t="s">
        <v>148</v>
      </c>
    </row>
    <row r="204" spans="2:65" s="1" customFormat="1" ht="49.05" customHeight="1">
      <c r="B204" s="33"/>
      <c r="C204" s="129" t="s">
        <v>454</v>
      </c>
      <c r="D204" s="129" t="s">
        <v>150</v>
      </c>
      <c r="E204" s="130" t="s">
        <v>703</v>
      </c>
      <c r="F204" s="131" t="s">
        <v>704</v>
      </c>
      <c r="G204" s="132" t="s">
        <v>252</v>
      </c>
      <c r="H204" s="133">
        <v>30.8</v>
      </c>
      <c r="I204" s="134"/>
      <c r="J204" s="135">
        <f>ROUND(I204*H204,2)</f>
        <v>0</v>
      </c>
      <c r="K204" s="131" t="s">
        <v>154</v>
      </c>
      <c r="L204" s="33"/>
      <c r="M204" s="136" t="s">
        <v>19</v>
      </c>
      <c r="N204" s="137" t="s">
        <v>45</v>
      </c>
      <c r="P204" s="138">
        <f>O204*H204</f>
        <v>0</v>
      </c>
      <c r="Q204" s="138">
        <v>0.16850000000000001</v>
      </c>
      <c r="R204" s="138">
        <f>Q204*H204</f>
        <v>5.1898000000000009</v>
      </c>
      <c r="S204" s="138">
        <v>0</v>
      </c>
      <c r="T204" s="139">
        <f>S204*H204</f>
        <v>0</v>
      </c>
      <c r="AR204" s="140" t="s">
        <v>155</v>
      </c>
      <c r="AT204" s="140" t="s">
        <v>150</v>
      </c>
      <c r="AU204" s="140" t="s">
        <v>84</v>
      </c>
      <c r="AY204" s="18" t="s">
        <v>148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8" t="s">
        <v>82</v>
      </c>
      <c r="BK204" s="141">
        <f>ROUND(I204*H204,2)</f>
        <v>0</v>
      </c>
      <c r="BL204" s="18" t="s">
        <v>155</v>
      </c>
      <c r="BM204" s="140" t="s">
        <v>705</v>
      </c>
    </row>
    <row r="205" spans="2:65" s="1" customFormat="1" ht="10.199999999999999">
      <c r="B205" s="33"/>
      <c r="D205" s="142" t="s">
        <v>157</v>
      </c>
      <c r="F205" s="143" t="s">
        <v>706</v>
      </c>
      <c r="I205" s="144"/>
      <c r="L205" s="33"/>
      <c r="M205" s="145"/>
      <c r="T205" s="54"/>
      <c r="AT205" s="18" t="s">
        <v>157</v>
      </c>
      <c r="AU205" s="18" t="s">
        <v>84</v>
      </c>
    </row>
    <row r="206" spans="2:65" s="12" customFormat="1" ht="10.199999999999999">
      <c r="B206" s="146"/>
      <c r="D206" s="147" t="s">
        <v>159</v>
      </c>
      <c r="E206" s="148" t="s">
        <v>19</v>
      </c>
      <c r="F206" s="149" t="s">
        <v>570</v>
      </c>
      <c r="H206" s="150">
        <v>30.8</v>
      </c>
      <c r="I206" s="151"/>
      <c r="L206" s="146"/>
      <c r="M206" s="152"/>
      <c r="T206" s="153"/>
      <c r="AT206" s="148" t="s">
        <v>159</v>
      </c>
      <c r="AU206" s="148" t="s">
        <v>84</v>
      </c>
      <c r="AV206" s="12" t="s">
        <v>84</v>
      </c>
      <c r="AW206" s="12" t="s">
        <v>33</v>
      </c>
      <c r="AX206" s="12" t="s">
        <v>74</v>
      </c>
      <c r="AY206" s="148" t="s">
        <v>148</v>
      </c>
    </row>
    <row r="207" spans="2:65" s="12" customFormat="1" ht="10.199999999999999">
      <c r="B207" s="146"/>
      <c r="D207" s="147" t="s">
        <v>159</v>
      </c>
      <c r="E207" s="148" t="s">
        <v>19</v>
      </c>
      <c r="F207" s="149" t="s">
        <v>572</v>
      </c>
      <c r="H207" s="150">
        <v>0</v>
      </c>
      <c r="I207" s="151"/>
      <c r="L207" s="146"/>
      <c r="M207" s="152"/>
      <c r="T207" s="153"/>
      <c r="AT207" s="148" t="s">
        <v>159</v>
      </c>
      <c r="AU207" s="148" t="s">
        <v>84</v>
      </c>
      <c r="AV207" s="12" t="s">
        <v>84</v>
      </c>
      <c r="AW207" s="12" t="s">
        <v>33</v>
      </c>
      <c r="AX207" s="12" t="s">
        <v>74</v>
      </c>
      <c r="AY207" s="148" t="s">
        <v>148</v>
      </c>
    </row>
    <row r="208" spans="2:65" s="13" customFormat="1" ht="10.199999999999999">
      <c r="B208" s="154"/>
      <c r="D208" s="147" t="s">
        <v>159</v>
      </c>
      <c r="E208" s="155" t="s">
        <v>19</v>
      </c>
      <c r="F208" s="156" t="s">
        <v>161</v>
      </c>
      <c r="H208" s="157">
        <v>30.8</v>
      </c>
      <c r="I208" s="158"/>
      <c r="L208" s="154"/>
      <c r="M208" s="159"/>
      <c r="T208" s="160"/>
      <c r="AT208" s="155" t="s">
        <v>159</v>
      </c>
      <c r="AU208" s="155" t="s">
        <v>84</v>
      </c>
      <c r="AV208" s="13" t="s">
        <v>155</v>
      </c>
      <c r="AW208" s="13" t="s">
        <v>33</v>
      </c>
      <c r="AX208" s="13" t="s">
        <v>82</v>
      </c>
      <c r="AY208" s="155" t="s">
        <v>148</v>
      </c>
    </row>
    <row r="209" spans="2:65" s="1" customFormat="1" ht="24.15" customHeight="1">
      <c r="B209" s="33"/>
      <c r="C209" s="175" t="s">
        <v>461</v>
      </c>
      <c r="D209" s="175" t="s">
        <v>275</v>
      </c>
      <c r="E209" s="176" t="s">
        <v>707</v>
      </c>
      <c r="F209" s="177" t="s">
        <v>708</v>
      </c>
      <c r="G209" s="178" t="s">
        <v>252</v>
      </c>
      <c r="H209" s="179">
        <v>30.8</v>
      </c>
      <c r="I209" s="180"/>
      <c r="J209" s="181">
        <f>ROUND(I209*H209,2)</f>
        <v>0</v>
      </c>
      <c r="K209" s="177" t="s">
        <v>154</v>
      </c>
      <c r="L209" s="182"/>
      <c r="M209" s="183" t="s">
        <v>19</v>
      </c>
      <c r="N209" s="184" t="s">
        <v>45</v>
      </c>
      <c r="P209" s="138">
        <f>O209*H209</f>
        <v>0</v>
      </c>
      <c r="Q209" s="138">
        <v>4.8300000000000003E-2</v>
      </c>
      <c r="R209" s="138">
        <f>Q209*H209</f>
        <v>1.4876400000000001</v>
      </c>
      <c r="S209" s="138">
        <v>0</v>
      </c>
      <c r="T209" s="139">
        <f>S209*H209</f>
        <v>0</v>
      </c>
      <c r="AR209" s="140" t="s">
        <v>210</v>
      </c>
      <c r="AT209" s="140" t="s">
        <v>275</v>
      </c>
      <c r="AU209" s="140" t="s">
        <v>84</v>
      </c>
      <c r="AY209" s="18" t="s">
        <v>148</v>
      </c>
      <c r="BE209" s="141">
        <f>IF(N209="základní",J209,0)</f>
        <v>0</v>
      </c>
      <c r="BF209" s="141">
        <f>IF(N209="snížená",J209,0)</f>
        <v>0</v>
      </c>
      <c r="BG209" s="141">
        <f>IF(N209="zákl. přenesená",J209,0)</f>
        <v>0</v>
      </c>
      <c r="BH209" s="141">
        <f>IF(N209="sníž. přenesená",J209,0)</f>
        <v>0</v>
      </c>
      <c r="BI209" s="141">
        <f>IF(N209="nulová",J209,0)</f>
        <v>0</v>
      </c>
      <c r="BJ209" s="18" t="s">
        <v>82</v>
      </c>
      <c r="BK209" s="141">
        <f>ROUND(I209*H209,2)</f>
        <v>0</v>
      </c>
      <c r="BL209" s="18" t="s">
        <v>155</v>
      </c>
      <c r="BM209" s="140" t="s">
        <v>709</v>
      </c>
    </row>
    <row r="210" spans="2:65" s="14" customFormat="1" ht="10.199999999999999">
      <c r="B210" s="161"/>
      <c r="D210" s="147" t="s">
        <v>159</v>
      </c>
      <c r="E210" s="162" t="s">
        <v>19</v>
      </c>
      <c r="F210" s="163" t="s">
        <v>710</v>
      </c>
      <c r="H210" s="162" t="s">
        <v>19</v>
      </c>
      <c r="I210" s="164"/>
      <c r="L210" s="161"/>
      <c r="M210" s="165"/>
      <c r="T210" s="166"/>
      <c r="AT210" s="162" t="s">
        <v>159</v>
      </c>
      <c r="AU210" s="162" t="s">
        <v>84</v>
      </c>
      <c r="AV210" s="14" t="s">
        <v>82</v>
      </c>
      <c r="AW210" s="14" t="s">
        <v>33</v>
      </c>
      <c r="AX210" s="14" t="s">
        <v>74</v>
      </c>
      <c r="AY210" s="162" t="s">
        <v>148</v>
      </c>
    </row>
    <row r="211" spans="2:65" s="12" customFormat="1" ht="10.199999999999999">
      <c r="B211" s="146"/>
      <c r="D211" s="147" t="s">
        <v>159</v>
      </c>
      <c r="E211" s="148" t="s">
        <v>19</v>
      </c>
      <c r="F211" s="149" t="s">
        <v>711</v>
      </c>
      <c r="H211" s="150">
        <v>30.8</v>
      </c>
      <c r="I211" s="151"/>
      <c r="L211" s="146"/>
      <c r="M211" s="152"/>
      <c r="T211" s="153"/>
      <c r="AT211" s="148" t="s">
        <v>159</v>
      </c>
      <c r="AU211" s="148" t="s">
        <v>84</v>
      </c>
      <c r="AV211" s="12" t="s">
        <v>84</v>
      </c>
      <c r="AW211" s="12" t="s">
        <v>33</v>
      </c>
      <c r="AX211" s="12" t="s">
        <v>74</v>
      </c>
      <c r="AY211" s="148" t="s">
        <v>148</v>
      </c>
    </row>
    <row r="212" spans="2:65" s="13" customFormat="1" ht="10.199999999999999">
      <c r="B212" s="154"/>
      <c r="D212" s="147" t="s">
        <v>159</v>
      </c>
      <c r="E212" s="155" t="s">
        <v>570</v>
      </c>
      <c r="F212" s="156" t="s">
        <v>161</v>
      </c>
      <c r="H212" s="157">
        <v>30.8</v>
      </c>
      <c r="I212" s="158"/>
      <c r="L212" s="154"/>
      <c r="M212" s="159"/>
      <c r="T212" s="160"/>
      <c r="AT212" s="155" t="s">
        <v>159</v>
      </c>
      <c r="AU212" s="155" t="s">
        <v>84</v>
      </c>
      <c r="AV212" s="13" t="s">
        <v>155</v>
      </c>
      <c r="AW212" s="13" t="s">
        <v>33</v>
      </c>
      <c r="AX212" s="13" t="s">
        <v>82</v>
      </c>
      <c r="AY212" s="155" t="s">
        <v>148</v>
      </c>
    </row>
    <row r="213" spans="2:65" s="14" customFormat="1" ht="10.199999999999999">
      <c r="B213" s="161"/>
      <c r="D213" s="147" t="s">
        <v>159</v>
      </c>
      <c r="E213" s="162" t="s">
        <v>19</v>
      </c>
      <c r="F213" s="163" t="s">
        <v>352</v>
      </c>
      <c r="H213" s="162" t="s">
        <v>19</v>
      </c>
      <c r="I213" s="164"/>
      <c r="L213" s="161"/>
      <c r="M213" s="165"/>
      <c r="T213" s="166"/>
      <c r="AT213" s="162" t="s">
        <v>159</v>
      </c>
      <c r="AU213" s="162" t="s">
        <v>84</v>
      </c>
      <c r="AV213" s="14" t="s">
        <v>82</v>
      </c>
      <c r="AW213" s="14" t="s">
        <v>33</v>
      </c>
      <c r="AX213" s="14" t="s">
        <v>74</v>
      </c>
      <c r="AY213" s="162" t="s">
        <v>148</v>
      </c>
    </row>
    <row r="214" spans="2:65" s="1" customFormat="1" ht="24.15" customHeight="1">
      <c r="B214" s="33"/>
      <c r="C214" s="129" t="s">
        <v>466</v>
      </c>
      <c r="D214" s="129" t="s">
        <v>150</v>
      </c>
      <c r="E214" s="130" t="s">
        <v>712</v>
      </c>
      <c r="F214" s="131" t="s">
        <v>713</v>
      </c>
      <c r="G214" s="132" t="s">
        <v>252</v>
      </c>
      <c r="H214" s="133">
        <v>60</v>
      </c>
      <c r="I214" s="134"/>
      <c r="J214" s="135">
        <f>ROUND(I214*H214,2)</f>
        <v>0</v>
      </c>
      <c r="K214" s="131" t="s">
        <v>154</v>
      </c>
      <c r="L214" s="33"/>
      <c r="M214" s="136" t="s">
        <v>19</v>
      </c>
      <c r="N214" s="137" t="s">
        <v>45</v>
      </c>
      <c r="P214" s="138">
        <f>O214*H214</f>
        <v>0</v>
      </c>
      <c r="Q214" s="138">
        <v>2.0000000000000002E-5</v>
      </c>
      <c r="R214" s="138">
        <f>Q214*H214</f>
        <v>1.2000000000000001E-3</v>
      </c>
      <c r="S214" s="138">
        <v>0</v>
      </c>
      <c r="T214" s="139">
        <f>S214*H214</f>
        <v>0</v>
      </c>
      <c r="AR214" s="140" t="s">
        <v>155</v>
      </c>
      <c r="AT214" s="140" t="s">
        <v>150</v>
      </c>
      <c r="AU214" s="140" t="s">
        <v>84</v>
      </c>
      <c r="AY214" s="18" t="s">
        <v>148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8" t="s">
        <v>82</v>
      </c>
      <c r="BK214" s="141">
        <f>ROUND(I214*H214,2)</f>
        <v>0</v>
      </c>
      <c r="BL214" s="18" t="s">
        <v>155</v>
      </c>
      <c r="BM214" s="140" t="s">
        <v>714</v>
      </c>
    </row>
    <row r="215" spans="2:65" s="1" customFormat="1" ht="10.199999999999999">
      <c r="B215" s="33"/>
      <c r="D215" s="142" t="s">
        <v>157</v>
      </c>
      <c r="F215" s="143" t="s">
        <v>715</v>
      </c>
      <c r="I215" s="144"/>
      <c r="L215" s="33"/>
      <c r="M215" s="145"/>
      <c r="T215" s="54"/>
      <c r="AT215" s="18" t="s">
        <v>157</v>
      </c>
      <c r="AU215" s="18" t="s">
        <v>84</v>
      </c>
    </row>
    <row r="216" spans="2:65" s="12" customFormat="1" ht="10.199999999999999">
      <c r="B216" s="146"/>
      <c r="D216" s="147" t="s">
        <v>159</v>
      </c>
      <c r="E216" s="148" t="s">
        <v>19</v>
      </c>
      <c r="F216" s="149" t="s">
        <v>716</v>
      </c>
      <c r="H216" s="150">
        <v>60</v>
      </c>
      <c r="I216" s="151"/>
      <c r="L216" s="146"/>
      <c r="M216" s="152"/>
      <c r="T216" s="153"/>
      <c r="AT216" s="148" t="s">
        <v>159</v>
      </c>
      <c r="AU216" s="148" t="s">
        <v>84</v>
      </c>
      <c r="AV216" s="12" t="s">
        <v>84</v>
      </c>
      <c r="AW216" s="12" t="s">
        <v>33</v>
      </c>
      <c r="AX216" s="12" t="s">
        <v>74</v>
      </c>
      <c r="AY216" s="148" t="s">
        <v>148</v>
      </c>
    </row>
    <row r="217" spans="2:65" s="13" customFormat="1" ht="10.199999999999999">
      <c r="B217" s="154"/>
      <c r="D217" s="147" t="s">
        <v>159</v>
      </c>
      <c r="E217" s="155" t="s">
        <v>19</v>
      </c>
      <c r="F217" s="156" t="s">
        <v>161</v>
      </c>
      <c r="H217" s="157">
        <v>60</v>
      </c>
      <c r="I217" s="158"/>
      <c r="L217" s="154"/>
      <c r="M217" s="159"/>
      <c r="T217" s="160"/>
      <c r="AT217" s="155" t="s">
        <v>159</v>
      </c>
      <c r="AU217" s="155" t="s">
        <v>84</v>
      </c>
      <c r="AV217" s="13" t="s">
        <v>155</v>
      </c>
      <c r="AW217" s="13" t="s">
        <v>33</v>
      </c>
      <c r="AX217" s="13" t="s">
        <v>82</v>
      </c>
      <c r="AY217" s="155" t="s">
        <v>148</v>
      </c>
    </row>
    <row r="218" spans="2:65" s="11" customFormat="1" ht="20.85" customHeight="1">
      <c r="B218" s="117"/>
      <c r="D218" s="118" t="s">
        <v>73</v>
      </c>
      <c r="E218" s="127" t="s">
        <v>260</v>
      </c>
      <c r="F218" s="127" t="s">
        <v>261</v>
      </c>
      <c r="I218" s="120"/>
      <c r="J218" s="128">
        <f>BK218</f>
        <v>0</v>
      </c>
      <c r="L218" s="117"/>
      <c r="M218" s="122"/>
      <c r="P218" s="123">
        <f>SUM(P219:P220)</f>
        <v>0</v>
      </c>
      <c r="R218" s="123">
        <f>SUM(R219:R220)</f>
        <v>0</v>
      </c>
      <c r="T218" s="124">
        <f>SUM(T219:T220)</f>
        <v>0</v>
      </c>
      <c r="AR218" s="118" t="s">
        <v>82</v>
      </c>
      <c r="AT218" s="125" t="s">
        <v>73</v>
      </c>
      <c r="AU218" s="125" t="s">
        <v>84</v>
      </c>
      <c r="AY218" s="118" t="s">
        <v>148</v>
      </c>
      <c r="BK218" s="126">
        <f>SUM(BK219:BK220)</f>
        <v>0</v>
      </c>
    </row>
    <row r="219" spans="2:65" s="1" customFormat="1" ht="37.799999999999997" customHeight="1">
      <c r="B219" s="33"/>
      <c r="C219" s="129" t="s">
        <v>471</v>
      </c>
      <c r="D219" s="129" t="s">
        <v>150</v>
      </c>
      <c r="E219" s="130" t="s">
        <v>717</v>
      </c>
      <c r="F219" s="131" t="s">
        <v>718</v>
      </c>
      <c r="G219" s="132" t="s">
        <v>264</v>
      </c>
      <c r="H219" s="133">
        <v>68.438000000000002</v>
      </c>
      <c r="I219" s="134"/>
      <c r="J219" s="135">
        <f>ROUND(I219*H219,2)</f>
        <v>0</v>
      </c>
      <c r="K219" s="131" t="s">
        <v>154</v>
      </c>
      <c r="L219" s="33"/>
      <c r="M219" s="136" t="s">
        <v>19</v>
      </c>
      <c r="N219" s="137" t="s">
        <v>45</v>
      </c>
      <c r="P219" s="138">
        <f>O219*H219</f>
        <v>0</v>
      </c>
      <c r="Q219" s="138">
        <v>0</v>
      </c>
      <c r="R219" s="138">
        <f>Q219*H219</f>
        <v>0</v>
      </c>
      <c r="S219" s="138">
        <v>0</v>
      </c>
      <c r="T219" s="139">
        <f>S219*H219</f>
        <v>0</v>
      </c>
      <c r="AR219" s="140" t="s">
        <v>155</v>
      </c>
      <c r="AT219" s="140" t="s">
        <v>150</v>
      </c>
      <c r="AU219" s="140" t="s">
        <v>166</v>
      </c>
      <c r="AY219" s="18" t="s">
        <v>148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8" t="s">
        <v>82</v>
      </c>
      <c r="BK219" s="141">
        <f>ROUND(I219*H219,2)</f>
        <v>0</v>
      </c>
      <c r="BL219" s="18" t="s">
        <v>155</v>
      </c>
      <c r="BM219" s="140" t="s">
        <v>719</v>
      </c>
    </row>
    <row r="220" spans="2:65" s="1" customFormat="1" ht="10.199999999999999">
      <c r="B220" s="33"/>
      <c r="D220" s="142" t="s">
        <v>157</v>
      </c>
      <c r="F220" s="143" t="s">
        <v>720</v>
      </c>
      <c r="I220" s="144"/>
      <c r="L220" s="33"/>
      <c r="M220" s="185"/>
      <c r="N220" s="186"/>
      <c r="O220" s="186"/>
      <c r="P220" s="186"/>
      <c r="Q220" s="186"/>
      <c r="R220" s="186"/>
      <c r="S220" s="186"/>
      <c r="T220" s="187"/>
      <c r="AT220" s="18" t="s">
        <v>157</v>
      </c>
      <c r="AU220" s="18" t="s">
        <v>166</v>
      </c>
    </row>
    <row r="221" spans="2:65" s="1" customFormat="1" ht="6.9" customHeight="1">
      <c r="B221" s="42"/>
      <c r="C221" s="43"/>
      <c r="D221" s="43"/>
      <c r="E221" s="43"/>
      <c r="F221" s="43"/>
      <c r="G221" s="43"/>
      <c r="H221" s="43"/>
      <c r="I221" s="43"/>
      <c r="J221" s="43"/>
      <c r="K221" s="43"/>
      <c r="L221" s="33"/>
    </row>
  </sheetData>
  <sheetProtection algorithmName="SHA-512" hashValue="PfqQc8r1zf9R2N1asab6/ybCEtN6QMjP6YL2ONx5C45WU+u5jq5weUlbFJ3jMaeRJOjXWzVZk7U/rG4/5hFqMw==" saltValue="H0S8UhdzdUuhXMw+QxuNke2KXpwqugtFwIvZey2zdl5AskGbGMUBggs7brwYRf2+Tdkg+xdO7LpVRJOpyccz1w==" spinCount="100000" sheet="1" objects="1" scenarios="1" formatColumns="0" formatRows="0" autoFilter="0"/>
  <autoFilter ref="C89:K220" xr:uid="{00000000-0009-0000-0000-000003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95" r:id="rId1" xr:uid="{00000000-0004-0000-0300-000000000000}"/>
    <hyperlink ref="F102" r:id="rId2" xr:uid="{00000000-0004-0000-0300-000001000000}"/>
    <hyperlink ref="F107" r:id="rId3" xr:uid="{00000000-0004-0000-0300-000002000000}"/>
    <hyperlink ref="F112" r:id="rId4" xr:uid="{00000000-0004-0000-0300-000003000000}"/>
    <hyperlink ref="F118" r:id="rId5" xr:uid="{00000000-0004-0000-0300-000004000000}"/>
    <hyperlink ref="F122" r:id="rId6" xr:uid="{00000000-0004-0000-0300-000005000000}"/>
    <hyperlink ref="F127" r:id="rId7" xr:uid="{00000000-0004-0000-0300-000006000000}"/>
    <hyperlink ref="F132" r:id="rId8" xr:uid="{00000000-0004-0000-0300-000007000000}"/>
    <hyperlink ref="F140" r:id="rId9" xr:uid="{00000000-0004-0000-0300-000008000000}"/>
    <hyperlink ref="F147" r:id="rId10" xr:uid="{00000000-0004-0000-0300-000009000000}"/>
    <hyperlink ref="F151" r:id="rId11" xr:uid="{00000000-0004-0000-0300-00000A000000}"/>
    <hyperlink ref="F160" r:id="rId12" xr:uid="{00000000-0004-0000-0300-00000B000000}"/>
    <hyperlink ref="F174" r:id="rId13" xr:uid="{00000000-0004-0000-0300-00000C000000}"/>
    <hyperlink ref="F183" r:id="rId14" xr:uid="{00000000-0004-0000-0300-00000D000000}"/>
    <hyperlink ref="F198" r:id="rId15" xr:uid="{00000000-0004-0000-0300-00000E000000}"/>
    <hyperlink ref="F202" r:id="rId16" xr:uid="{00000000-0004-0000-0300-00000F000000}"/>
    <hyperlink ref="F205" r:id="rId17" xr:uid="{00000000-0004-0000-0300-000010000000}"/>
    <hyperlink ref="F215" r:id="rId18" xr:uid="{00000000-0004-0000-0300-000011000000}"/>
    <hyperlink ref="F220" r:id="rId19" xr:uid="{00000000-0004-0000-0300-00001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93</v>
      </c>
      <c r="AZ2" s="86" t="s">
        <v>721</v>
      </c>
      <c r="BA2" s="86" t="s">
        <v>19</v>
      </c>
      <c r="BB2" s="86" t="s">
        <v>19</v>
      </c>
      <c r="BC2" s="86" t="s">
        <v>722</v>
      </c>
      <c r="BD2" s="86" t="s">
        <v>84</v>
      </c>
    </row>
    <row r="3" spans="2:5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  <c r="AZ3" s="86" t="s">
        <v>723</v>
      </c>
      <c r="BA3" s="86" t="s">
        <v>19</v>
      </c>
      <c r="BB3" s="86" t="s">
        <v>19</v>
      </c>
      <c r="BC3" s="86" t="s">
        <v>8</v>
      </c>
      <c r="BD3" s="86" t="s">
        <v>84</v>
      </c>
    </row>
    <row r="4" spans="2:56" ht="24.9" customHeight="1">
      <c r="B4" s="21"/>
      <c r="D4" s="22" t="s">
        <v>105</v>
      </c>
      <c r="L4" s="21"/>
      <c r="M4" s="87" t="s">
        <v>10</v>
      </c>
      <c r="AT4" s="18" t="s">
        <v>4</v>
      </c>
      <c r="AZ4" s="86" t="s">
        <v>724</v>
      </c>
      <c r="BA4" s="86" t="s">
        <v>19</v>
      </c>
      <c r="BB4" s="86" t="s">
        <v>19</v>
      </c>
      <c r="BC4" s="86" t="s">
        <v>155</v>
      </c>
      <c r="BD4" s="86" t="s">
        <v>84</v>
      </c>
    </row>
    <row r="5" spans="2:56" ht="6.9" customHeight="1">
      <c r="B5" s="21"/>
      <c r="L5" s="21"/>
      <c r="AZ5" s="86" t="s">
        <v>725</v>
      </c>
      <c r="BA5" s="86" t="s">
        <v>19</v>
      </c>
      <c r="BB5" s="86" t="s">
        <v>19</v>
      </c>
      <c r="BC5" s="86" t="s">
        <v>461</v>
      </c>
      <c r="BD5" s="86" t="s">
        <v>84</v>
      </c>
    </row>
    <row r="6" spans="2:56" ht="12" customHeight="1">
      <c r="B6" s="21"/>
      <c r="D6" s="28" t="s">
        <v>16</v>
      </c>
      <c r="L6" s="21"/>
    </row>
    <row r="7" spans="2:5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</row>
    <row r="8" spans="2:56" s="1" customFormat="1" ht="12" customHeight="1">
      <c r="B8" s="33"/>
      <c r="D8" s="28" t="s">
        <v>113</v>
      </c>
      <c r="L8" s="33"/>
    </row>
    <row r="9" spans="2:56" s="1" customFormat="1" ht="16.5" customHeight="1">
      <c r="B9" s="33"/>
      <c r="E9" s="290" t="s">
        <v>726</v>
      </c>
      <c r="F9" s="329"/>
      <c r="G9" s="329"/>
      <c r="H9" s="329"/>
      <c r="L9" s="33"/>
    </row>
    <row r="10" spans="2:56" s="1" customFormat="1" ht="10.199999999999999">
      <c r="B10" s="33"/>
      <c r="L10" s="33"/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</row>
    <row r="13" spans="2:56" s="1" customFormat="1" ht="10.8" customHeight="1">
      <c r="B13" s="33"/>
      <c r="L13" s="33"/>
    </row>
    <row r="14" spans="2:5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5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56" s="1" customFormat="1" ht="6.9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12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40</v>
      </c>
      <c r="J30" s="64">
        <f>ROUND(J83,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ROUND((SUM(BE83:BE155)),  2)</f>
        <v>0</v>
      </c>
      <c r="I33" s="91">
        <v>0.21</v>
      </c>
      <c r="J33" s="90">
        <f>ROUND(((SUM(BE83:BE155))*I33),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ROUND((SUM(BF83:BF155)),  2)</f>
        <v>0</v>
      </c>
      <c r="I34" s="91">
        <v>0.15</v>
      </c>
      <c r="J34" s="90">
        <f>ROUND(((SUM(BF83:BF155))*I34),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ROUND((SUM(BG83:BG155)),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ROUND((SUM(BH83:BH155)),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ROUND((SUM(BI83:BI155)),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 xml:space="preserve">SO11 - Oplocení 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J83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119</v>
      </c>
      <c r="E60" s="103"/>
      <c r="F60" s="103"/>
      <c r="G60" s="103"/>
      <c r="H60" s="103"/>
      <c r="I60" s="103"/>
      <c r="J60" s="104">
        <f>J84</f>
        <v>0</v>
      </c>
      <c r="L60" s="101"/>
    </row>
    <row r="61" spans="2:47" s="9" customFormat="1" ht="19.95" customHeight="1">
      <c r="B61" s="105"/>
      <c r="D61" s="106" t="s">
        <v>126</v>
      </c>
      <c r="E61" s="107"/>
      <c r="F61" s="107"/>
      <c r="G61" s="107"/>
      <c r="H61" s="107"/>
      <c r="I61" s="107"/>
      <c r="J61" s="108">
        <f>J85</f>
        <v>0</v>
      </c>
      <c r="L61" s="105"/>
    </row>
    <row r="62" spans="2:47" s="9" customFormat="1" ht="19.95" customHeight="1">
      <c r="B62" s="105"/>
      <c r="D62" s="106" t="s">
        <v>587</v>
      </c>
      <c r="E62" s="107"/>
      <c r="F62" s="107"/>
      <c r="G62" s="107"/>
      <c r="H62" s="107"/>
      <c r="I62" s="107"/>
      <c r="J62" s="108">
        <f>J89</f>
        <v>0</v>
      </c>
      <c r="L62" s="105"/>
    </row>
    <row r="63" spans="2:47" s="9" customFormat="1" ht="19.95" customHeight="1">
      <c r="B63" s="105"/>
      <c r="D63" s="106" t="s">
        <v>310</v>
      </c>
      <c r="E63" s="107"/>
      <c r="F63" s="107"/>
      <c r="G63" s="107"/>
      <c r="H63" s="107"/>
      <c r="I63" s="107"/>
      <c r="J63" s="108">
        <f>J153</f>
        <v>0</v>
      </c>
      <c r="L63" s="105"/>
    </row>
    <row r="64" spans="2:47" s="1" customFormat="1" ht="21.75" customHeight="1">
      <c r="B64" s="33"/>
      <c r="L64" s="33"/>
    </row>
    <row r="65" spans="2:12" s="1" customFormat="1" ht="6.9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33"/>
    </row>
    <row r="69" spans="2:12" s="1" customFormat="1" ht="6.9" customHeight="1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33"/>
    </row>
    <row r="70" spans="2:12" s="1" customFormat="1" ht="24.9" customHeight="1">
      <c r="B70" s="33"/>
      <c r="C70" s="22" t="s">
        <v>133</v>
      </c>
      <c r="L70" s="33"/>
    </row>
    <row r="71" spans="2:12" s="1" customFormat="1" ht="6.9" customHeight="1">
      <c r="B71" s="33"/>
      <c r="L71" s="33"/>
    </row>
    <row r="72" spans="2:12" s="1" customFormat="1" ht="12" customHeight="1">
      <c r="B72" s="33"/>
      <c r="C72" s="28" t="s">
        <v>16</v>
      </c>
      <c r="L72" s="33"/>
    </row>
    <row r="73" spans="2:12" s="1" customFormat="1" ht="26.25" customHeight="1">
      <c r="B73" s="33"/>
      <c r="E73" s="327" t="str">
        <f>E7</f>
        <v>Vybudování volnočasového areálu na poz. č.k. 629/2 v k.ú. Žernovka</v>
      </c>
      <c r="F73" s="328"/>
      <c r="G73" s="328"/>
      <c r="H73" s="328"/>
      <c r="L73" s="33"/>
    </row>
    <row r="74" spans="2:12" s="1" customFormat="1" ht="12" customHeight="1">
      <c r="B74" s="33"/>
      <c r="C74" s="28" t="s">
        <v>113</v>
      </c>
      <c r="L74" s="33"/>
    </row>
    <row r="75" spans="2:12" s="1" customFormat="1" ht="16.5" customHeight="1">
      <c r="B75" s="33"/>
      <c r="E75" s="290" t="str">
        <f>E9</f>
        <v xml:space="preserve">SO11 - Oplocení </v>
      </c>
      <c r="F75" s="329"/>
      <c r="G75" s="329"/>
      <c r="H75" s="329"/>
      <c r="L75" s="33"/>
    </row>
    <row r="76" spans="2:12" s="1" customFormat="1" ht="6.9" customHeight="1">
      <c r="B76" s="33"/>
      <c r="L76" s="33"/>
    </row>
    <row r="77" spans="2:12" s="1" customFormat="1" ht="12" customHeight="1">
      <c r="B77" s="33"/>
      <c r="C77" s="28" t="s">
        <v>21</v>
      </c>
      <c r="F77" s="26" t="str">
        <f>F12</f>
        <v>Mukařov</v>
      </c>
      <c r="I77" s="28" t="s">
        <v>23</v>
      </c>
      <c r="J77" s="50" t="str">
        <f>IF(J12="","",J12)</f>
        <v>30. 6. 2023</v>
      </c>
      <c r="L77" s="33"/>
    </row>
    <row r="78" spans="2:12" s="1" customFormat="1" ht="6.9" customHeight="1">
      <c r="B78" s="33"/>
      <c r="L78" s="33"/>
    </row>
    <row r="79" spans="2:12" s="1" customFormat="1" ht="15.15" customHeight="1">
      <c r="B79" s="33"/>
      <c r="C79" s="28" t="s">
        <v>25</v>
      </c>
      <c r="F79" s="26" t="str">
        <f>E15</f>
        <v>Obec Mukařov</v>
      </c>
      <c r="I79" s="28" t="s">
        <v>31</v>
      </c>
      <c r="J79" s="31" t="str">
        <f>E21</f>
        <v xml:space="preserve"> </v>
      </c>
      <c r="L79" s="33"/>
    </row>
    <row r="80" spans="2:12" s="1" customFormat="1" ht="15.15" customHeight="1">
      <c r="B80" s="33"/>
      <c r="C80" s="28" t="s">
        <v>29</v>
      </c>
      <c r="F80" s="26" t="str">
        <f>IF(E18="","",E18)</f>
        <v>Vyplň údaj</v>
      </c>
      <c r="I80" s="28" t="s">
        <v>34</v>
      </c>
      <c r="J80" s="31" t="str">
        <f>E24</f>
        <v>Ing. Theodor Collino</v>
      </c>
      <c r="L80" s="33"/>
    </row>
    <row r="81" spans="2:65" s="1" customFormat="1" ht="10.35" customHeight="1">
      <c r="B81" s="33"/>
      <c r="L81" s="33"/>
    </row>
    <row r="82" spans="2:65" s="10" customFormat="1" ht="29.25" customHeight="1">
      <c r="B82" s="109"/>
      <c r="C82" s="110" t="s">
        <v>134</v>
      </c>
      <c r="D82" s="111" t="s">
        <v>59</v>
      </c>
      <c r="E82" s="111" t="s">
        <v>55</v>
      </c>
      <c r="F82" s="111" t="s">
        <v>56</v>
      </c>
      <c r="G82" s="111" t="s">
        <v>135</v>
      </c>
      <c r="H82" s="111" t="s">
        <v>136</v>
      </c>
      <c r="I82" s="111" t="s">
        <v>137</v>
      </c>
      <c r="J82" s="111" t="s">
        <v>117</v>
      </c>
      <c r="K82" s="112" t="s">
        <v>138</v>
      </c>
      <c r="L82" s="109"/>
      <c r="M82" s="57" t="s">
        <v>19</v>
      </c>
      <c r="N82" s="58" t="s">
        <v>44</v>
      </c>
      <c r="O82" s="58" t="s">
        <v>139</v>
      </c>
      <c r="P82" s="58" t="s">
        <v>140</v>
      </c>
      <c r="Q82" s="58" t="s">
        <v>141</v>
      </c>
      <c r="R82" s="58" t="s">
        <v>142</v>
      </c>
      <c r="S82" s="58" t="s">
        <v>143</v>
      </c>
      <c r="T82" s="59" t="s">
        <v>144</v>
      </c>
    </row>
    <row r="83" spans="2:65" s="1" customFormat="1" ht="22.8" customHeight="1">
      <c r="B83" s="33"/>
      <c r="C83" s="62" t="s">
        <v>145</v>
      </c>
      <c r="J83" s="113">
        <f>BK83</f>
        <v>0</v>
      </c>
      <c r="L83" s="33"/>
      <c r="M83" s="60"/>
      <c r="N83" s="51"/>
      <c r="O83" s="51"/>
      <c r="P83" s="114">
        <f>P84</f>
        <v>0</v>
      </c>
      <c r="Q83" s="51"/>
      <c r="R83" s="114">
        <f>R84</f>
        <v>2.5779797399999995</v>
      </c>
      <c r="S83" s="51"/>
      <c r="T83" s="115">
        <f>T84</f>
        <v>0</v>
      </c>
      <c r="AT83" s="18" t="s">
        <v>73</v>
      </c>
      <c r="AU83" s="18" t="s">
        <v>118</v>
      </c>
      <c r="BK83" s="116">
        <f>BK84</f>
        <v>0</v>
      </c>
    </row>
    <row r="84" spans="2:65" s="11" customFormat="1" ht="25.95" customHeight="1">
      <c r="B84" s="117"/>
      <c r="D84" s="118" t="s">
        <v>73</v>
      </c>
      <c r="E84" s="119" t="s">
        <v>146</v>
      </c>
      <c r="F84" s="119" t="s">
        <v>147</v>
      </c>
      <c r="I84" s="120"/>
      <c r="J84" s="121">
        <f>BK84</f>
        <v>0</v>
      </c>
      <c r="L84" s="117"/>
      <c r="M84" s="122"/>
      <c r="P84" s="123">
        <f>P85+P89+P153</f>
        <v>0</v>
      </c>
      <c r="R84" s="123">
        <f>R85+R89+R153</f>
        <v>2.5779797399999995</v>
      </c>
      <c r="T84" s="124">
        <f>T85+T89+T153</f>
        <v>0</v>
      </c>
      <c r="AR84" s="118" t="s">
        <v>82</v>
      </c>
      <c r="AT84" s="125" t="s">
        <v>73</v>
      </c>
      <c r="AU84" s="125" t="s">
        <v>74</v>
      </c>
      <c r="AY84" s="118" t="s">
        <v>148</v>
      </c>
      <c r="BK84" s="126">
        <f>BK85+BK89+BK153</f>
        <v>0</v>
      </c>
    </row>
    <row r="85" spans="2:65" s="11" customFormat="1" ht="22.8" customHeight="1">
      <c r="B85" s="117"/>
      <c r="D85" s="118" t="s">
        <v>73</v>
      </c>
      <c r="E85" s="127" t="s">
        <v>84</v>
      </c>
      <c r="F85" s="127" t="s">
        <v>230</v>
      </c>
      <c r="I85" s="120"/>
      <c r="J85" s="128">
        <f>BK85</f>
        <v>0</v>
      </c>
      <c r="L85" s="117"/>
      <c r="M85" s="122"/>
      <c r="P85" s="123">
        <f>SUM(P86:P88)</f>
        <v>0</v>
      </c>
      <c r="R85" s="123">
        <f>SUM(R86:R88)</f>
        <v>2.5499999999999998E-2</v>
      </c>
      <c r="T85" s="124">
        <f>SUM(T86:T88)</f>
        <v>0</v>
      </c>
      <c r="AR85" s="118" t="s">
        <v>82</v>
      </c>
      <c r="AT85" s="125" t="s">
        <v>73</v>
      </c>
      <c r="AU85" s="125" t="s">
        <v>82</v>
      </c>
      <c r="AY85" s="118" t="s">
        <v>148</v>
      </c>
      <c r="BK85" s="126">
        <f>SUM(BK86:BK88)</f>
        <v>0</v>
      </c>
    </row>
    <row r="86" spans="2:65" s="1" customFormat="1" ht="16.5" customHeight="1">
      <c r="B86" s="33"/>
      <c r="C86" s="129" t="s">
        <v>82</v>
      </c>
      <c r="D86" s="129" t="s">
        <v>150</v>
      </c>
      <c r="E86" s="130" t="s">
        <v>727</v>
      </c>
      <c r="F86" s="131" t="s">
        <v>728</v>
      </c>
      <c r="G86" s="132" t="s">
        <v>273</v>
      </c>
      <c r="H86" s="133">
        <v>15</v>
      </c>
      <c r="I86" s="134"/>
      <c r="J86" s="135">
        <f>ROUND(I86*H86,2)</f>
        <v>0</v>
      </c>
      <c r="K86" s="131" t="s">
        <v>19</v>
      </c>
      <c r="L86" s="33"/>
      <c r="M86" s="136" t="s">
        <v>19</v>
      </c>
      <c r="N86" s="137" t="s">
        <v>45</v>
      </c>
      <c r="P86" s="138">
        <f>O86*H86</f>
        <v>0</v>
      </c>
      <c r="Q86" s="138">
        <v>1.6999999999999999E-3</v>
      </c>
      <c r="R86" s="138">
        <f>Q86*H86</f>
        <v>2.5499999999999998E-2</v>
      </c>
      <c r="S86" s="138">
        <v>0</v>
      </c>
      <c r="T86" s="139">
        <f>S86*H86</f>
        <v>0</v>
      </c>
      <c r="AR86" s="140" t="s">
        <v>155</v>
      </c>
      <c r="AT86" s="140" t="s">
        <v>150</v>
      </c>
      <c r="AU86" s="140" t="s">
        <v>84</v>
      </c>
      <c r="AY86" s="18" t="s">
        <v>148</v>
      </c>
      <c r="BE86" s="141">
        <f>IF(N86="základní",J86,0)</f>
        <v>0</v>
      </c>
      <c r="BF86" s="141">
        <f>IF(N86="snížená",J86,0)</f>
        <v>0</v>
      </c>
      <c r="BG86" s="141">
        <f>IF(N86="zákl. přenesená",J86,0)</f>
        <v>0</v>
      </c>
      <c r="BH86" s="141">
        <f>IF(N86="sníž. přenesená",J86,0)</f>
        <v>0</v>
      </c>
      <c r="BI86" s="141">
        <f>IF(N86="nulová",J86,0)</f>
        <v>0</v>
      </c>
      <c r="BJ86" s="18" t="s">
        <v>82</v>
      </c>
      <c r="BK86" s="141">
        <f>ROUND(I86*H86,2)</f>
        <v>0</v>
      </c>
      <c r="BL86" s="18" t="s">
        <v>155</v>
      </c>
      <c r="BM86" s="140" t="s">
        <v>729</v>
      </c>
    </row>
    <row r="87" spans="2:65" s="12" customFormat="1" ht="10.199999999999999">
      <c r="B87" s="146"/>
      <c r="D87" s="147" t="s">
        <v>159</v>
      </c>
      <c r="E87" s="148" t="s">
        <v>19</v>
      </c>
      <c r="F87" s="149" t="s">
        <v>723</v>
      </c>
      <c r="H87" s="150">
        <v>15</v>
      </c>
      <c r="I87" s="151"/>
      <c r="L87" s="146"/>
      <c r="M87" s="152"/>
      <c r="T87" s="153"/>
      <c r="AT87" s="148" t="s">
        <v>159</v>
      </c>
      <c r="AU87" s="148" t="s">
        <v>84</v>
      </c>
      <c r="AV87" s="12" t="s">
        <v>84</v>
      </c>
      <c r="AW87" s="12" t="s">
        <v>33</v>
      </c>
      <c r="AX87" s="12" t="s">
        <v>74</v>
      </c>
      <c r="AY87" s="148" t="s">
        <v>148</v>
      </c>
    </row>
    <row r="88" spans="2:65" s="15" customFormat="1" ht="10.199999999999999">
      <c r="B88" s="167"/>
      <c r="D88" s="147" t="s">
        <v>159</v>
      </c>
      <c r="E88" s="168" t="s">
        <v>19</v>
      </c>
      <c r="F88" s="169" t="s">
        <v>171</v>
      </c>
      <c r="H88" s="170">
        <v>15</v>
      </c>
      <c r="I88" s="171"/>
      <c r="L88" s="167"/>
      <c r="M88" s="172"/>
      <c r="T88" s="173"/>
      <c r="AT88" s="168" t="s">
        <v>159</v>
      </c>
      <c r="AU88" s="168" t="s">
        <v>84</v>
      </c>
      <c r="AV88" s="15" t="s">
        <v>166</v>
      </c>
      <c r="AW88" s="15" t="s">
        <v>33</v>
      </c>
      <c r="AX88" s="15" t="s">
        <v>82</v>
      </c>
      <c r="AY88" s="168" t="s">
        <v>148</v>
      </c>
    </row>
    <row r="89" spans="2:65" s="11" customFormat="1" ht="22.8" customHeight="1">
      <c r="B89" s="117"/>
      <c r="D89" s="118" t="s">
        <v>73</v>
      </c>
      <c r="E89" s="127" t="s">
        <v>166</v>
      </c>
      <c r="F89" s="127" t="s">
        <v>625</v>
      </c>
      <c r="I89" s="120"/>
      <c r="J89" s="128">
        <f>BK89</f>
        <v>0</v>
      </c>
      <c r="L89" s="117"/>
      <c r="M89" s="122"/>
      <c r="P89" s="123">
        <f>SUM(P90:P152)</f>
        <v>0</v>
      </c>
      <c r="R89" s="123">
        <f>SUM(R90:R152)</f>
        <v>2.5524797399999994</v>
      </c>
      <c r="T89" s="124">
        <f>SUM(T90:T152)</f>
        <v>0</v>
      </c>
      <c r="AR89" s="118" t="s">
        <v>82</v>
      </c>
      <c r="AT89" s="125" t="s">
        <v>73</v>
      </c>
      <c r="AU89" s="125" t="s">
        <v>82</v>
      </c>
      <c r="AY89" s="118" t="s">
        <v>148</v>
      </c>
      <c r="BK89" s="126">
        <f>SUM(BK90:BK152)</f>
        <v>0</v>
      </c>
    </row>
    <row r="90" spans="2:65" s="1" customFormat="1" ht="24.15" customHeight="1">
      <c r="B90" s="33"/>
      <c r="C90" s="129" t="s">
        <v>84</v>
      </c>
      <c r="D90" s="129" t="s">
        <v>150</v>
      </c>
      <c r="E90" s="130" t="s">
        <v>730</v>
      </c>
      <c r="F90" s="131" t="s">
        <v>731</v>
      </c>
      <c r="G90" s="132" t="s">
        <v>273</v>
      </c>
      <c r="H90" s="133">
        <v>19</v>
      </c>
      <c r="I90" s="134"/>
      <c r="J90" s="135">
        <f>ROUND(I90*H90,2)</f>
        <v>0</v>
      </c>
      <c r="K90" s="131" t="s">
        <v>19</v>
      </c>
      <c r="L90" s="33"/>
      <c r="M90" s="136" t="s">
        <v>19</v>
      </c>
      <c r="N90" s="137" t="s">
        <v>45</v>
      </c>
      <c r="P90" s="138">
        <f>O90*H90</f>
        <v>0</v>
      </c>
      <c r="Q90" s="138">
        <v>1E-3</v>
      </c>
      <c r="R90" s="138">
        <f>Q90*H90</f>
        <v>1.9E-2</v>
      </c>
      <c r="S90" s="138">
        <v>0</v>
      </c>
      <c r="T90" s="139">
        <f>S90*H90</f>
        <v>0</v>
      </c>
      <c r="AR90" s="140" t="s">
        <v>155</v>
      </c>
      <c r="AT90" s="140" t="s">
        <v>150</v>
      </c>
      <c r="AU90" s="140" t="s">
        <v>84</v>
      </c>
      <c r="AY90" s="18" t="s">
        <v>148</v>
      </c>
      <c r="BE90" s="141">
        <f>IF(N90="základní",J90,0)</f>
        <v>0</v>
      </c>
      <c r="BF90" s="141">
        <f>IF(N90="snížená",J90,0)</f>
        <v>0</v>
      </c>
      <c r="BG90" s="141">
        <f>IF(N90="zákl. přenesená",J90,0)</f>
        <v>0</v>
      </c>
      <c r="BH90" s="141">
        <f>IF(N90="sníž. přenesená",J90,0)</f>
        <v>0</v>
      </c>
      <c r="BI90" s="141">
        <f>IF(N90="nulová",J90,0)</f>
        <v>0</v>
      </c>
      <c r="BJ90" s="18" t="s">
        <v>82</v>
      </c>
      <c r="BK90" s="141">
        <f>ROUND(I90*H90,2)</f>
        <v>0</v>
      </c>
      <c r="BL90" s="18" t="s">
        <v>155</v>
      </c>
      <c r="BM90" s="140" t="s">
        <v>732</v>
      </c>
    </row>
    <row r="91" spans="2:65" s="12" customFormat="1" ht="10.199999999999999">
      <c r="B91" s="146"/>
      <c r="D91" s="147" t="s">
        <v>159</v>
      </c>
      <c r="E91" s="148" t="s">
        <v>19</v>
      </c>
      <c r="F91" s="149" t="s">
        <v>723</v>
      </c>
      <c r="H91" s="150">
        <v>15</v>
      </c>
      <c r="I91" s="151"/>
      <c r="L91" s="146"/>
      <c r="M91" s="152"/>
      <c r="T91" s="153"/>
      <c r="AT91" s="148" t="s">
        <v>159</v>
      </c>
      <c r="AU91" s="148" t="s">
        <v>84</v>
      </c>
      <c r="AV91" s="12" t="s">
        <v>84</v>
      </c>
      <c r="AW91" s="12" t="s">
        <v>33</v>
      </c>
      <c r="AX91" s="12" t="s">
        <v>74</v>
      </c>
      <c r="AY91" s="148" t="s">
        <v>148</v>
      </c>
    </row>
    <row r="92" spans="2:65" s="12" customFormat="1" ht="10.199999999999999">
      <c r="B92" s="146"/>
      <c r="D92" s="147" t="s">
        <v>159</v>
      </c>
      <c r="E92" s="148" t="s">
        <v>19</v>
      </c>
      <c r="F92" s="149" t="s">
        <v>724</v>
      </c>
      <c r="H92" s="150">
        <v>4</v>
      </c>
      <c r="I92" s="151"/>
      <c r="L92" s="146"/>
      <c r="M92" s="152"/>
      <c r="T92" s="153"/>
      <c r="AT92" s="148" t="s">
        <v>159</v>
      </c>
      <c r="AU92" s="148" t="s">
        <v>84</v>
      </c>
      <c r="AV92" s="12" t="s">
        <v>84</v>
      </c>
      <c r="AW92" s="12" t="s">
        <v>33</v>
      </c>
      <c r="AX92" s="12" t="s">
        <v>74</v>
      </c>
      <c r="AY92" s="148" t="s">
        <v>148</v>
      </c>
    </row>
    <row r="93" spans="2:65" s="15" customFormat="1" ht="10.199999999999999">
      <c r="B93" s="167"/>
      <c r="D93" s="147" t="s">
        <v>159</v>
      </c>
      <c r="E93" s="168" t="s">
        <v>19</v>
      </c>
      <c r="F93" s="169" t="s">
        <v>171</v>
      </c>
      <c r="H93" s="170">
        <v>19</v>
      </c>
      <c r="I93" s="171"/>
      <c r="L93" s="167"/>
      <c r="M93" s="172"/>
      <c r="T93" s="173"/>
      <c r="AT93" s="168" t="s">
        <v>159</v>
      </c>
      <c r="AU93" s="168" t="s">
        <v>84</v>
      </c>
      <c r="AV93" s="15" t="s">
        <v>166</v>
      </c>
      <c r="AW93" s="15" t="s">
        <v>33</v>
      </c>
      <c r="AX93" s="15" t="s">
        <v>82</v>
      </c>
      <c r="AY93" s="168" t="s">
        <v>148</v>
      </c>
    </row>
    <row r="94" spans="2:65" s="1" customFormat="1" ht="16.5" customHeight="1">
      <c r="B94" s="33"/>
      <c r="C94" s="175" t="s">
        <v>166</v>
      </c>
      <c r="D94" s="175" t="s">
        <v>275</v>
      </c>
      <c r="E94" s="176" t="s">
        <v>733</v>
      </c>
      <c r="F94" s="177" t="s">
        <v>734</v>
      </c>
      <c r="G94" s="178" t="s">
        <v>273</v>
      </c>
      <c r="H94" s="179">
        <v>15</v>
      </c>
      <c r="I94" s="180"/>
      <c r="J94" s="181">
        <f>ROUND(I94*H94,2)</f>
        <v>0</v>
      </c>
      <c r="K94" s="177" t="s">
        <v>19</v>
      </c>
      <c r="L94" s="182"/>
      <c r="M94" s="183" t="s">
        <v>19</v>
      </c>
      <c r="N94" s="184" t="s">
        <v>45</v>
      </c>
      <c r="P94" s="138">
        <f>O94*H94</f>
        <v>0</v>
      </c>
      <c r="Q94" s="138">
        <v>5.3E-3</v>
      </c>
      <c r="R94" s="138">
        <f>Q94*H94</f>
        <v>7.9500000000000001E-2</v>
      </c>
      <c r="S94" s="138">
        <v>0</v>
      </c>
      <c r="T94" s="139">
        <f>S94*H94</f>
        <v>0</v>
      </c>
      <c r="AR94" s="140" t="s">
        <v>210</v>
      </c>
      <c r="AT94" s="140" t="s">
        <v>275</v>
      </c>
      <c r="AU94" s="140" t="s">
        <v>84</v>
      </c>
      <c r="AY94" s="18" t="s">
        <v>148</v>
      </c>
      <c r="BE94" s="141">
        <f>IF(N94="základní",J94,0)</f>
        <v>0</v>
      </c>
      <c r="BF94" s="141">
        <f>IF(N94="snížená",J94,0)</f>
        <v>0</v>
      </c>
      <c r="BG94" s="141">
        <f>IF(N94="zákl. přenesená",J94,0)</f>
        <v>0</v>
      </c>
      <c r="BH94" s="141">
        <f>IF(N94="sníž. přenesená",J94,0)</f>
        <v>0</v>
      </c>
      <c r="BI94" s="141">
        <f>IF(N94="nulová",J94,0)</f>
        <v>0</v>
      </c>
      <c r="BJ94" s="18" t="s">
        <v>82</v>
      </c>
      <c r="BK94" s="141">
        <f>ROUND(I94*H94,2)</f>
        <v>0</v>
      </c>
      <c r="BL94" s="18" t="s">
        <v>155</v>
      </c>
      <c r="BM94" s="140" t="s">
        <v>735</v>
      </c>
    </row>
    <row r="95" spans="2:65" s="12" customFormat="1" ht="10.199999999999999">
      <c r="B95" s="146"/>
      <c r="D95" s="147" t="s">
        <v>159</v>
      </c>
      <c r="E95" s="148" t="s">
        <v>19</v>
      </c>
      <c r="F95" s="149" t="s">
        <v>723</v>
      </c>
      <c r="H95" s="150">
        <v>15</v>
      </c>
      <c r="I95" s="151"/>
      <c r="L95" s="146"/>
      <c r="M95" s="152"/>
      <c r="T95" s="153"/>
      <c r="AT95" s="148" t="s">
        <v>159</v>
      </c>
      <c r="AU95" s="148" t="s">
        <v>84</v>
      </c>
      <c r="AV95" s="12" t="s">
        <v>84</v>
      </c>
      <c r="AW95" s="12" t="s">
        <v>33</v>
      </c>
      <c r="AX95" s="12" t="s">
        <v>74</v>
      </c>
      <c r="AY95" s="148" t="s">
        <v>148</v>
      </c>
    </row>
    <row r="96" spans="2:65" s="15" customFormat="1" ht="10.199999999999999">
      <c r="B96" s="167"/>
      <c r="D96" s="147" t="s">
        <v>159</v>
      </c>
      <c r="E96" s="168" t="s">
        <v>19</v>
      </c>
      <c r="F96" s="169" t="s">
        <v>171</v>
      </c>
      <c r="H96" s="170">
        <v>15</v>
      </c>
      <c r="I96" s="171"/>
      <c r="L96" s="167"/>
      <c r="M96" s="172"/>
      <c r="T96" s="173"/>
      <c r="AT96" s="168" t="s">
        <v>159</v>
      </c>
      <c r="AU96" s="168" t="s">
        <v>84</v>
      </c>
      <c r="AV96" s="15" t="s">
        <v>166</v>
      </c>
      <c r="AW96" s="15" t="s">
        <v>33</v>
      </c>
      <c r="AX96" s="15" t="s">
        <v>82</v>
      </c>
      <c r="AY96" s="168" t="s">
        <v>148</v>
      </c>
    </row>
    <row r="97" spans="2:65" s="1" customFormat="1" ht="16.5" customHeight="1">
      <c r="B97" s="33"/>
      <c r="C97" s="175" t="s">
        <v>155</v>
      </c>
      <c r="D97" s="175" t="s">
        <v>275</v>
      </c>
      <c r="E97" s="176" t="s">
        <v>687</v>
      </c>
      <c r="F97" s="177" t="s">
        <v>688</v>
      </c>
      <c r="G97" s="178" t="s">
        <v>273</v>
      </c>
      <c r="H97" s="179">
        <v>15</v>
      </c>
      <c r="I97" s="180"/>
      <c r="J97" s="181">
        <f>ROUND(I97*H97,2)</f>
        <v>0</v>
      </c>
      <c r="K97" s="177" t="s">
        <v>154</v>
      </c>
      <c r="L97" s="182"/>
      <c r="M97" s="183" t="s">
        <v>19</v>
      </c>
      <c r="N97" s="184" t="s">
        <v>45</v>
      </c>
      <c r="P97" s="138">
        <f>O97*H97</f>
        <v>0</v>
      </c>
      <c r="Q97" s="138">
        <v>1E-4</v>
      </c>
      <c r="R97" s="138">
        <f>Q97*H97</f>
        <v>1.5E-3</v>
      </c>
      <c r="S97" s="138">
        <v>0</v>
      </c>
      <c r="T97" s="139">
        <f>S97*H97</f>
        <v>0</v>
      </c>
      <c r="AR97" s="140" t="s">
        <v>210</v>
      </c>
      <c r="AT97" s="140" t="s">
        <v>275</v>
      </c>
      <c r="AU97" s="140" t="s">
        <v>84</v>
      </c>
      <c r="AY97" s="18" t="s">
        <v>148</v>
      </c>
      <c r="BE97" s="141">
        <f>IF(N97="základní",J97,0)</f>
        <v>0</v>
      </c>
      <c r="BF97" s="141">
        <f>IF(N97="snížená",J97,0)</f>
        <v>0</v>
      </c>
      <c r="BG97" s="141">
        <f>IF(N97="zákl. přenesená",J97,0)</f>
        <v>0</v>
      </c>
      <c r="BH97" s="141">
        <f>IF(N97="sníž. přenesená",J97,0)</f>
        <v>0</v>
      </c>
      <c r="BI97" s="141">
        <f>IF(N97="nulová",J97,0)</f>
        <v>0</v>
      </c>
      <c r="BJ97" s="18" t="s">
        <v>82</v>
      </c>
      <c r="BK97" s="141">
        <f>ROUND(I97*H97,2)</f>
        <v>0</v>
      </c>
      <c r="BL97" s="18" t="s">
        <v>155</v>
      </c>
      <c r="BM97" s="140" t="s">
        <v>736</v>
      </c>
    </row>
    <row r="98" spans="2:65" s="12" customFormat="1" ht="10.199999999999999">
      <c r="B98" s="146"/>
      <c r="D98" s="147" t="s">
        <v>159</v>
      </c>
      <c r="E98" s="148" t="s">
        <v>19</v>
      </c>
      <c r="F98" s="149" t="s">
        <v>723</v>
      </c>
      <c r="H98" s="150">
        <v>15</v>
      </c>
      <c r="I98" s="151"/>
      <c r="L98" s="146"/>
      <c r="M98" s="152"/>
      <c r="T98" s="153"/>
      <c r="AT98" s="148" t="s">
        <v>159</v>
      </c>
      <c r="AU98" s="148" t="s">
        <v>84</v>
      </c>
      <c r="AV98" s="12" t="s">
        <v>84</v>
      </c>
      <c r="AW98" s="12" t="s">
        <v>33</v>
      </c>
      <c r="AX98" s="12" t="s">
        <v>74</v>
      </c>
      <c r="AY98" s="148" t="s">
        <v>148</v>
      </c>
    </row>
    <row r="99" spans="2:65" s="15" customFormat="1" ht="10.199999999999999">
      <c r="B99" s="167"/>
      <c r="D99" s="147" t="s">
        <v>159</v>
      </c>
      <c r="E99" s="168" t="s">
        <v>19</v>
      </c>
      <c r="F99" s="169" t="s">
        <v>171</v>
      </c>
      <c r="H99" s="170">
        <v>15</v>
      </c>
      <c r="I99" s="171"/>
      <c r="L99" s="167"/>
      <c r="M99" s="172"/>
      <c r="T99" s="173"/>
      <c r="AT99" s="168" t="s">
        <v>159</v>
      </c>
      <c r="AU99" s="168" t="s">
        <v>84</v>
      </c>
      <c r="AV99" s="15" t="s">
        <v>166</v>
      </c>
      <c r="AW99" s="15" t="s">
        <v>33</v>
      </c>
      <c r="AX99" s="15" t="s">
        <v>82</v>
      </c>
      <c r="AY99" s="168" t="s">
        <v>148</v>
      </c>
    </row>
    <row r="100" spans="2:65" s="1" customFormat="1" ht="21.75" customHeight="1">
      <c r="B100" s="33"/>
      <c r="C100" s="175" t="s">
        <v>183</v>
      </c>
      <c r="D100" s="175" t="s">
        <v>275</v>
      </c>
      <c r="E100" s="176" t="s">
        <v>737</v>
      </c>
      <c r="F100" s="177" t="s">
        <v>738</v>
      </c>
      <c r="G100" s="178" t="s">
        <v>273</v>
      </c>
      <c r="H100" s="179">
        <v>4</v>
      </c>
      <c r="I100" s="180"/>
      <c r="J100" s="181">
        <f>ROUND(I100*H100,2)</f>
        <v>0</v>
      </c>
      <c r="K100" s="177" t="s">
        <v>19</v>
      </c>
      <c r="L100" s="182"/>
      <c r="M100" s="183" t="s">
        <v>19</v>
      </c>
      <c r="N100" s="184" t="s">
        <v>45</v>
      </c>
      <c r="P100" s="138">
        <f>O100*H100</f>
        <v>0</v>
      </c>
      <c r="Q100" s="138">
        <v>2.7000000000000001E-3</v>
      </c>
      <c r="R100" s="138">
        <f>Q100*H100</f>
        <v>1.0800000000000001E-2</v>
      </c>
      <c r="S100" s="138">
        <v>0</v>
      </c>
      <c r="T100" s="139">
        <f>S100*H100</f>
        <v>0</v>
      </c>
      <c r="AR100" s="140" t="s">
        <v>210</v>
      </c>
      <c r="AT100" s="140" t="s">
        <v>275</v>
      </c>
      <c r="AU100" s="140" t="s">
        <v>84</v>
      </c>
      <c r="AY100" s="18" t="s">
        <v>148</v>
      </c>
      <c r="BE100" s="141">
        <f>IF(N100="základní",J100,0)</f>
        <v>0</v>
      </c>
      <c r="BF100" s="141">
        <f>IF(N100="snížená",J100,0)</f>
        <v>0</v>
      </c>
      <c r="BG100" s="141">
        <f>IF(N100="zákl. přenesená",J100,0)</f>
        <v>0</v>
      </c>
      <c r="BH100" s="141">
        <f>IF(N100="sníž. přenesená",J100,0)</f>
        <v>0</v>
      </c>
      <c r="BI100" s="141">
        <f>IF(N100="nulová",J100,0)</f>
        <v>0</v>
      </c>
      <c r="BJ100" s="18" t="s">
        <v>82</v>
      </c>
      <c r="BK100" s="141">
        <f>ROUND(I100*H100,2)</f>
        <v>0</v>
      </c>
      <c r="BL100" s="18" t="s">
        <v>155</v>
      </c>
      <c r="BM100" s="140" t="s">
        <v>739</v>
      </c>
    </row>
    <row r="101" spans="2:65" s="12" customFormat="1" ht="10.199999999999999">
      <c r="B101" s="146"/>
      <c r="D101" s="147" t="s">
        <v>159</v>
      </c>
      <c r="E101" s="148" t="s">
        <v>19</v>
      </c>
      <c r="F101" s="149" t="s">
        <v>724</v>
      </c>
      <c r="H101" s="150">
        <v>4</v>
      </c>
      <c r="I101" s="151"/>
      <c r="L101" s="146"/>
      <c r="M101" s="152"/>
      <c r="T101" s="153"/>
      <c r="AT101" s="148" t="s">
        <v>159</v>
      </c>
      <c r="AU101" s="148" t="s">
        <v>84</v>
      </c>
      <c r="AV101" s="12" t="s">
        <v>84</v>
      </c>
      <c r="AW101" s="12" t="s">
        <v>33</v>
      </c>
      <c r="AX101" s="12" t="s">
        <v>74</v>
      </c>
      <c r="AY101" s="148" t="s">
        <v>148</v>
      </c>
    </row>
    <row r="102" spans="2:65" s="15" customFormat="1" ht="10.199999999999999">
      <c r="B102" s="167"/>
      <c r="D102" s="147" t="s">
        <v>159</v>
      </c>
      <c r="E102" s="168" t="s">
        <v>19</v>
      </c>
      <c r="F102" s="169" t="s">
        <v>171</v>
      </c>
      <c r="H102" s="170">
        <v>4</v>
      </c>
      <c r="I102" s="171"/>
      <c r="L102" s="167"/>
      <c r="M102" s="172"/>
      <c r="T102" s="173"/>
      <c r="AT102" s="168" t="s">
        <v>159</v>
      </c>
      <c r="AU102" s="168" t="s">
        <v>84</v>
      </c>
      <c r="AV102" s="15" t="s">
        <v>166</v>
      </c>
      <c r="AW102" s="15" t="s">
        <v>33</v>
      </c>
      <c r="AX102" s="15" t="s">
        <v>82</v>
      </c>
      <c r="AY102" s="168" t="s">
        <v>148</v>
      </c>
    </row>
    <row r="103" spans="2:65" s="1" customFormat="1" ht="16.5" customHeight="1">
      <c r="B103" s="33"/>
      <c r="C103" s="175" t="s">
        <v>195</v>
      </c>
      <c r="D103" s="175" t="s">
        <v>275</v>
      </c>
      <c r="E103" s="176" t="s">
        <v>740</v>
      </c>
      <c r="F103" s="177" t="s">
        <v>741</v>
      </c>
      <c r="G103" s="178" t="s">
        <v>273</v>
      </c>
      <c r="H103" s="179">
        <v>4</v>
      </c>
      <c r="I103" s="180"/>
      <c r="J103" s="181">
        <f>ROUND(I103*H103,2)</f>
        <v>0</v>
      </c>
      <c r="K103" s="177" t="s">
        <v>19</v>
      </c>
      <c r="L103" s="182"/>
      <c r="M103" s="183" t="s">
        <v>19</v>
      </c>
      <c r="N103" s="184" t="s">
        <v>45</v>
      </c>
      <c r="P103" s="138">
        <f>O103*H103</f>
        <v>0</v>
      </c>
      <c r="Q103" s="138">
        <v>1E-4</v>
      </c>
      <c r="R103" s="138">
        <f>Q103*H103</f>
        <v>4.0000000000000002E-4</v>
      </c>
      <c r="S103" s="138">
        <v>0</v>
      </c>
      <c r="T103" s="139">
        <f>S103*H103</f>
        <v>0</v>
      </c>
      <c r="AR103" s="140" t="s">
        <v>210</v>
      </c>
      <c r="AT103" s="140" t="s">
        <v>275</v>
      </c>
      <c r="AU103" s="140" t="s">
        <v>84</v>
      </c>
      <c r="AY103" s="18" t="s">
        <v>148</v>
      </c>
      <c r="BE103" s="141">
        <f>IF(N103="základní",J103,0)</f>
        <v>0</v>
      </c>
      <c r="BF103" s="141">
        <f>IF(N103="snížená",J103,0)</f>
        <v>0</v>
      </c>
      <c r="BG103" s="141">
        <f>IF(N103="zákl. přenesená",J103,0)</f>
        <v>0</v>
      </c>
      <c r="BH103" s="141">
        <f>IF(N103="sníž. přenesená",J103,0)</f>
        <v>0</v>
      </c>
      <c r="BI103" s="141">
        <f>IF(N103="nulová",J103,0)</f>
        <v>0</v>
      </c>
      <c r="BJ103" s="18" t="s">
        <v>82</v>
      </c>
      <c r="BK103" s="141">
        <f>ROUND(I103*H103,2)</f>
        <v>0</v>
      </c>
      <c r="BL103" s="18" t="s">
        <v>155</v>
      </c>
      <c r="BM103" s="140" t="s">
        <v>742</v>
      </c>
    </row>
    <row r="104" spans="2:65" s="12" customFormat="1" ht="10.199999999999999">
      <c r="B104" s="146"/>
      <c r="D104" s="147" t="s">
        <v>159</v>
      </c>
      <c r="E104" s="148" t="s">
        <v>19</v>
      </c>
      <c r="F104" s="149" t="s">
        <v>724</v>
      </c>
      <c r="H104" s="150">
        <v>4</v>
      </c>
      <c r="I104" s="151"/>
      <c r="L104" s="146"/>
      <c r="M104" s="152"/>
      <c r="T104" s="153"/>
      <c r="AT104" s="148" t="s">
        <v>159</v>
      </c>
      <c r="AU104" s="148" t="s">
        <v>84</v>
      </c>
      <c r="AV104" s="12" t="s">
        <v>84</v>
      </c>
      <c r="AW104" s="12" t="s">
        <v>33</v>
      </c>
      <c r="AX104" s="12" t="s">
        <v>74</v>
      </c>
      <c r="AY104" s="148" t="s">
        <v>148</v>
      </c>
    </row>
    <row r="105" spans="2:65" s="15" customFormat="1" ht="10.199999999999999">
      <c r="B105" s="167"/>
      <c r="D105" s="147" t="s">
        <v>159</v>
      </c>
      <c r="E105" s="168" t="s">
        <v>19</v>
      </c>
      <c r="F105" s="169" t="s">
        <v>171</v>
      </c>
      <c r="H105" s="170">
        <v>4</v>
      </c>
      <c r="I105" s="171"/>
      <c r="L105" s="167"/>
      <c r="M105" s="172"/>
      <c r="T105" s="173"/>
      <c r="AT105" s="168" t="s">
        <v>159</v>
      </c>
      <c r="AU105" s="168" t="s">
        <v>84</v>
      </c>
      <c r="AV105" s="15" t="s">
        <v>166</v>
      </c>
      <c r="AW105" s="15" t="s">
        <v>33</v>
      </c>
      <c r="AX105" s="15" t="s">
        <v>82</v>
      </c>
      <c r="AY105" s="168" t="s">
        <v>148</v>
      </c>
    </row>
    <row r="106" spans="2:65" s="1" customFormat="1" ht="24.15" customHeight="1">
      <c r="B106" s="33"/>
      <c r="C106" s="129" t="s">
        <v>200</v>
      </c>
      <c r="D106" s="129" t="s">
        <v>150</v>
      </c>
      <c r="E106" s="130" t="s">
        <v>743</v>
      </c>
      <c r="F106" s="131" t="s">
        <v>744</v>
      </c>
      <c r="G106" s="132" t="s">
        <v>273</v>
      </c>
      <c r="H106" s="133">
        <v>1</v>
      </c>
      <c r="I106" s="134"/>
      <c r="J106" s="135">
        <f>ROUND(I106*H106,2)</f>
        <v>0</v>
      </c>
      <c r="K106" s="131" t="s">
        <v>154</v>
      </c>
      <c r="L106" s="33"/>
      <c r="M106" s="136" t="s">
        <v>19</v>
      </c>
      <c r="N106" s="137" t="s">
        <v>45</v>
      </c>
      <c r="P106" s="138">
        <f>O106*H106</f>
        <v>0</v>
      </c>
      <c r="Q106" s="138">
        <v>0</v>
      </c>
      <c r="R106" s="138">
        <f>Q106*H106</f>
        <v>0</v>
      </c>
      <c r="S106" s="138">
        <v>0</v>
      </c>
      <c r="T106" s="139">
        <f>S106*H106</f>
        <v>0</v>
      </c>
      <c r="AR106" s="140" t="s">
        <v>155</v>
      </c>
      <c r="AT106" s="140" t="s">
        <v>150</v>
      </c>
      <c r="AU106" s="140" t="s">
        <v>84</v>
      </c>
      <c r="AY106" s="18" t="s">
        <v>148</v>
      </c>
      <c r="BE106" s="141">
        <f>IF(N106="základní",J106,0)</f>
        <v>0</v>
      </c>
      <c r="BF106" s="141">
        <f>IF(N106="snížená",J106,0)</f>
        <v>0</v>
      </c>
      <c r="BG106" s="141">
        <f>IF(N106="zákl. přenesená",J106,0)</f>
        <v>0</v>
      </c>
      <c r="BH106" s="141">
        <f>IF(N106="sníž. přenesená",J106,0)</f>
        <v>0</v>
      </c>
      <c r="BI106" s="141">
        <f>IF(N106="nulová",J106,0)</f>
        <v>0</v>
      </c>
      <c r="BJ106" s="18" t="s">
        <v>82</v>
      </c>
      <c r="BK106" s="141">
        <f>ROUND(I106*H106,2)</f>
        <v>0</v>
      </c>
      <c r="BL106" s="18" t="s">
        <v>155</v>
      </c>
      <c r="BM106" s="140" t="s">
        <v>745</v>
      </c>
    </row>
    <row r="107" spans="2:65" s="1" customFormat="1" ht="10.199999999999999">
      <c r="B107" s="33"/>
      <c r="D107" s="142" t="s">
        <v>157</v>
      </c>
      <c r="F107" s="143" t="s">
        <v>746</v>
      </c>
      <c r="I107" s="144"/>
      <c r="L107" s="33"/>
      <c r="M107" s="145"/>
      <c r="T107" s="54"/>
      <c r="AT107" s="18" t="s">
        <v>157</v>
      </c>
      <c r="AU107" s="18" t="s">
        <v>84</v>
      </c>
    </row>
    <row r="108" spans="2:65" s="1" customFormat="1" ht="16.5" customHeight="1">
      <c r="B108" s="33"/>
      <c r="C108" s="175" t="s">
        <v>210</v>
      </c>
      <c r="D108" s="175" t="s">
        <v>275</v>
      </c>
      <c r="E108" s="176" t="s">
        <v>747</v>
      </c>
      <c r="F108" s="177" t="s">
        <v>748</v>
      </c>
      <c r="G108" s="178" t="s">
        <v>273</v>
      </c>
      <c r="H108" s="179">
        <v>1</v>
      </c>
      <c r="I108" s="180"/>
      <c r="J108" s="181">
        <f>ROUND(I108*H108,2)</f>
        <v>0</v>
      </c>
      <c r="K108" s="177" t="s">
        <v>154</v>
      </c>
      <c r="L108" s="182"/>
      <c r="M108" s="183" t="s">
        <v>19</v>
      </c>
      <c r="N108" s="184" t="s">
        <v>45</v>
      </c>
      <c r="P108" s="138">
        <f>O108*H108</f>
        <v>0</v>
      </c>
      <c r="Q108" s="138">
        <v>4.5659999999999999E-2</v>
      </c>
      <c r="R108" s="138">
        <f>Q108*H108</f>
        <v>4.5659999999999999E-2</v>
      </c>
      <c r="S108" s="138">
        <v>0</v>
      </c>
      <c r="T108" s="139">
        <f>S108*H108</f>
        <v>0</v>
      </c>
      <c r="AR108" s="140" t="s">
        <v>210</v>
      </c>
      <c r="AT108" s="140" t="s">
        <v>275</v>
      </c>
      <c r="AU108" s="140" t="s">
        <v>84</v>
      </c>
      <c r="AY108" s="18" t="s">
        <v>148</v>
      </c>
      <c r="BE108" s="141">
        <f>IF(N108="základní",J108,0)</f>
        <v>0</v>
      </c>
      <c r="BF108" s="141">
        <f>IF(N108="snížená",J108,0)</f>
        <v>0</v>
      </c>
      <c r="BG108" s="141">
        <f>IF(N108="zákl. přenesená",J108,0)</f>
        <v>0</v>
      </c>
      <c r="BH108" s="141">
        <f>IF(N108="sníž. přenesená",J108,0)</f>
        <v>0</v>
      </c>
      <c r="BI108" s="141">
        <f>IF(N108="nulová",J108,0)</f>
        <v>0</v>
      </c>
      <c r="BJ108" s="18" t="s">
        <v>82</v>
      </c>
      <c r="BK108" s="141">
        <f>ROUND(I108*H108,2)</f>
        <v>0</v>
      </c>
      <c r="BL108" s="18" t="s">
        <v>155</v>
      </c>
      <c r="BM108" s="140" t="s">
        <v>749</v>
      </c>
    </row>
    <row r="109" spans="2:65" s="1" customFormat="1" ht="24.15" customHeight="1">
      <c r="B109" s="33"/>
      <c r="C109" s="129" t="s">
        <v>218</v>
      </c>
      <c r="D109" s="129" t="s">
        <v>150</v>
      </c>
      <c r="E109" s="130" t="s">
        <v>750</v>
      </c>
      <c r="F109" s="131" t="s">
        <v>751</v>
      </c>
      <c r="G109" s="132" t="s">
        <v>273</v>
      </c>
      <c r="H109" s="133">
        <v>1</v>
      </c>
      <c r="I109" s="134"/>
      <c r="J109" s="135">
        <f>ROUND(I109*H109,2)</f>
        <v>0</v>
      </c>
      <c r="K109" s="131" t="s">
        <v>154</v>
      </c>
      <c r="L109" s="33"/>
      <c r="M109" s="136" t="s">
        <v>19</v>
      </c>
      <c r="N109" s="137" t="s">
        <v>45</v>
      </c>
      <c r="P109" s="138">
        <f>O109*H109</f>
        <v>0</v>
      </c>
      <c r="Q109" s="138">
        <v>0</v>
      </c>
      <c r="R109" s="138">
        <f>Q109*H109</f>
        <v>0</v>
      </c>
      <c r="S109" s="138">
        <v>0</v>
      </c>
      <c r="T109" s="139">
        <f>S109*H109</f>
        <v>0</v>
      </c>
      <c r="AR109" s="140" t="s">
        <v>155</v>
      </c>
      <c r="AT109" s="140" t="s">
        <v>150</v>
      </c>
      <c r="AU109" s="140" t="s">
        <v>84</v>
      </c>
      <c r="AY109" s="18" t="s">
        <v>148</v>
      </c>
      <c r="BE109" s="141">
        <f>IF(N109="základní",J109,0)</f>
        <v>0</v>
      </c>
      <c r="BF109" s="141">
        <f>IF(N109="snížená",J109,0)</f>
        <v>0</v>
      </c>
      <c r="BG109" s="141">
        <f>IF(N109="zákl. přenesená",J109,0)</f>
        <v>0</v>
      </c>
      <c r="BH109" s="141">
        <f>IF(N109="sníž. přenesená",J109,0)</f>
        <v>0</v>
      </c>
      <c r="BI109" s="141">
        <f>IF(N109="nulová",J109,0)</f>
        <v>0</v>
      </c>
      <c r="BJ109" s="18" t="s">
        <v>82</v>
      </c>
      <c r="BK109" s="141">
        <f>ROUND(I109*H109,2)</f>
        <v>0</v>
      </c>
      <c r="BL109" s="18" t="s">
        <v>155</v>
      </c>
      <c r="BM109" s="140" t="s">
        <v>752</v>
      </c>
    </row>
    <row r="110" spans="2:65" s="1" customFormat="1" ht="10.199999999999999">
      <c r="B110" s="33"/>
      <c r="D110" s="142" t="s">
        <v>157</v>
      </c>
      <c r="F110" s="143" t="s">
        <v>753</v>
      </c>
      <c r="I110" s="144"/>
      <c r="L110" s="33"/>
      <c r="M110" s="145"/>
      <c r="T110" s="54"/>
      <c r="AT110" s="18" t="s">
        <v>157</v>
      </c>
      <c r="AU110" s="18" t="s">
        <v>84</v>
      </c>
    </row>
    <row r="111" spans="2:65" s="1" customFormat="1" ht="24.15" customHeight="1">
      <c r="B111" s="33"/>
      <c r="C111" s="175" t="s">
        <v>224</v>
      </c>
      <c r="D111" s="175" t="s">
        <v>275</v>
      </c>
      <c r="E111" s="176" t="s">
        <v>754</v>
      </c>
      <c r="F111" s="177" t="s">
        <v>755</v>
      </c>
      <c r="G111" s="178" t="s">
        <v>273</v>
      </c>
      <c r="H111" s="179">
        <v>1</v>
      </c>
      <c r="I111" s="180"/>
      <c r="J111" s="181">
        <f>ROUND(I111*H111,2)</f>
        <v>0</v>
      </c>
      <c r="K111" s="177" t="s">
        <v>19</v>
      </c>
      <c r="L111" s="182"/>
      <c r="M111" s="183" t="s">
        <v>19</v>
      </c>
      <c r="N111" s="184" t="s">
        <v>45</v>
      </c>
      <c r="P111" s="138">
        <f>O111*H111</f>
        <v>0</v>
      </c>
      <c r="Q111" s="138">
        <v>0.04</v>
      </c>
      <c r="R111" s="138">
        <f>Q111*H111</f>
        <v>0.04</v>
      </c>
      <c r="S111" s="138">
        <v>0</v>
      </c>
      <c r="T111" s="139">
        <f>S111*H111</f>
        <v>0</v>
      </c>
      <c r="AR111" s="140" t="s">
        <v>210</v>
      </c>
      <c r="AT111" s="140" t="s">
        <v>275</v>
      </c>
      <c r="AU111" s="140" t="s">
        <v>84</v>
      </c>
      <c r="AY111" s="18" t="s">
        <v>148</v>
      </c>
      <c r="BE111" s="141">
        <f>IF(N111="základní",J111,0)</f>
        <v>0</v>
      </c>
      <c r="BF111" s="141">
        <f>IF(N111="snížená",J111,0)</f>
        <v>0</v>
      </c>
      <c r="BG111" s="141">
        <f>IF(N111="zákl. přenesená",J111,0)</f>
        <v>0</v>
      </c>
      <c r="BH111" s="141">
        <f>IF(N111="sníž. přenesená",J111,0)</f>
        <v>0</v>
      </c>
      <c r="BI111" s="141">
        <f>IF(N111="nulová",J111,0)</f>
        <v>0</v>
      </c>
      <c r="BJ111" s="18" t="s">
        <v>82</v>
      </c>
      <c r="BK111" s="141">
        <f>ROUND(I111*H111,2)</f>
        <v>0</v>
      </c>
      <c r="BL111" s="18" t="s">
        <v>155</v>
      </c>
      <c r="BM111" s="140" t="s">
        <v>756</v>
      </c>
    </row>
    <row r="112" spans="2:65" s="1" customFormat="1" ht="24.15" customHeight="1">
      <c r="B112" s="33"/>
      <c r="C112" s="129" t="s">
        <v>231</v>
      </c>
      <c r="D112" s="129" t="s">
        <v>150</v>
      </c>
      <c r="E112" s="130" t="s">
        <v>757</v>
      </c>
      <c r="F112" s="131" t="s">
        <v>758</v>
      </c>
      <c r="G112" s="132" t="s">
        <v>273</v>
      </c>
      <c r="H112" s="133">
        <v>27</v>
      </c>
      <c r="I112" s="134"/>
      <c r="J112" s="135">
        <f>ROUND(I112*H112,2)</f>
        <v>0</v>
      </c>
      <c r="K112" s="131" t="s">
        <v>154</v>
      </c>
      <c r="L112" s="33"/>
      <c r="M112" s="136" t="s">
        <v>19</v>
      </c>
      <c r="N112" s="137" t="s">
        <v>45</v>
      </c>
      <c r="P112" s="138">
        <f>O112*H112</f>
        <v>0</v>
      </c>
      <c r="Q112" s="138">
        <v>1.1999999999999999E-3</v>
      </c>
      <c r="R112" s="138">
        <f>Q112*H112</f>
        <v>3.2399999999999998E-2</v>
      </c>
      <c r="S112" s="138">
        <v>0</v>
      </c>
      <c r="T112" s="139">
        <f>S112*H112</f>
        <v>0</v>
      </c>
      <c r="AR112" s="140" t="s">
        <v>155</v>
      </c>
      <c r="AT112" s="140" t="s">
        <v>150</v>
      </c>
      <c r="AU112" s="140" t="s">
        <v>84</v>
      </c>
      <c r="AY112" s="18" t="s">
        <v>148</v>
      </c>
      <c r="BE112" s="141">
        <f>IF(N112="základní",J112,0)</f>
        <v>0</v>
      </c>
      <c r="BF112" s="141">
        <f>IF(N112="snížená",J112,0)</f>
        <v>0</v>
      </c>
      <c r="BG112" s="141">
        <f>IF(N112="zákl. přenesená",J112,0)</f>
        <v>0</v>
      </c>
      <c r="BH112" s="141">
        <f>IF(N112="sníž. přenesená",J112,0)</f>
        <v>0</v>
      </c>
      <c r="BI112" s="141">
        <f>IF(N112="nulová",J112,0)</f>
        <v>0</v>
      </c>
      <c r="BJ112" s="18" t="s">
        <v>82</v>
      </c>
      <c r="BK112" s="141">
        <f>ROUND(I112*H112,2)</f>
        <v>0</v>
      </c>
      <c r="BL112" s="18" t="s">
        <v>155</v>
      </c>
      <c r="BM112" s="140" t="s">
        <v>759</v>
      </c>
    </row>
    <row r="113" spans="2:65" s="1" customFormat="1" ht="10.199999999999999">
      <c r="B113" s="33"/>
      <c r="D113" s="142" t="s">
        <v>157</v>
      </c>
      <c r="F113" s="143" t="s">
        <v>760</v>
      </c>
      <c r="I113" s="144"/>
      <c r="L113" s="33"/>
      <c r="M113" s="145"/>
      <c r="T113" s="54"/>
      <c r="AT113" s="18" t="s">
        <v>157</v>
      </c>
      <c r="AU113" s="18" t="s">
        <v>84</v>
      </c>
    </row>
    <row r="114" spans="2:65" s="12" customFormat="1" ht="10.199999999999999">
      <c r="B114" s="146"/>
      <c r="D114" s="147" t="s">
        <v>159</v>
      </c>
      <c r="E114" s="148" t="s">
        <v>19</v>
      </c>
      <c r="F114" s="149" t="s">
        <v>725</v>
      </c>
      <c r="H114" s="150">
        <v>27</v>
      </c>
      <c r="I114" s="151"/>
      <c r="L114" s="146"/>
      <c r="M114" s="152"/>
      <c r="T114" s="153"/>
      <c r="AT114" s="148" t="s">
        <v>159</v>
      </c>
      <c r="AU114" s="148" t="s">
        <v>84</v>
      </c>
      <c r="AV114" s="12" t="s">
        <v>84</v>
      </c>
      <c r="AW114" s="12" t="s">
        <v>33</v>
      </c>
      <c r="AX114" s="12" t="s">
        <v>74</v>
      </c>
      <c r="AY114" s="148" t="s">
        <v>148</v>
      </c>
    </row>
    <row r="115" spans="2:65" s="15" customFormat="1" ht="10.199999999999999">
      <c r="B115" s="167"/>
      <c r="D115" s="147" t="s">
        <v>159</v>
      </c>
      <c r="E115" s="168" t="s">
        <v>19</v>
      </c>
      <c r="F115" s="169" t="s">
        <v>171</v>
      </c>
      <c r="H115" s="170">
        <v>27</v>
      </c>
      <c r="I115" s="171"/>
      <c r="L115" s="167"/>
      <c r="M115" s="172"/>
      <c r="T115" s="173"/>
      <c r="AT115" s="168" t="s">
        <v>159</v>
      </c>
      <c r="AU115" s="168" t="s">
        <v>84</v>
      </c>
      <c r="AV115" s="15" t="s">
        <v>166</v>
      </c>
      <c r="AW115" s="15" t="s">
        <v>33</v>
      </c>
      <c r="AX115" s="15" t="s">
        <v>82</v>
      </c>
      <c r="AY115" s="168" t="s">
        <v>148</v>
      </c>
    </row>
    <row r="116" spans="2:65" s="1" customFormat="1" ht="16.5" customHeight="1">
      <c r="B116" s="33"/>
      <c r="C116" s="175" t="s">
        <v>162</v>
      </c>
      <c r="D116" s="175" t="s">
        <v>275</v>
      </c>
      <c r="E116" s="176" t="s">
        <v>761</v>
      </c>
      <c r="F116" s="177" t="s">
        <v>762</v>
      </c>
      <c r="G116" s="178" t="s">
        <v>273</v>
      </c>
      <c r="H116" s="179">
        <v>27</v>
      </c>
      <c r="I116" s="180"/>
      <c r="J116" s="181">
        <f>ROUND(I116*H116,2)</f>
        <v>0</v>
      </c>
      <c r="K116" s="177" t="s">
        <v>154</v>
      </c>
      <c r="L116" s="182"/>
      <c r="M116" s="183" t="s">
        <v>19</v>
      </c>
      <c r="N116" s="184" t="s">
        <v>45</v>
      </c>
      <c r="P116" s="138">
        <f>O116*H116</f>
        <v>0</v>
      </c>
      <c r="Q116" s="138">
        <v>6.6000000000000003E-2</v>
      </c>
      <c r="R116" s="138">
        <f>Q116*H116</f>
        <v>1.782</v>
      </c>
      <c r="S116" s="138">
        <v>0</v>
      </c>
      <c r="T116" s="139">
        <f>S116*H116</f>
        <v>0</v>
      </c>
      <c r="AR116" s="140" t="s">
        <v>210</v>
      </c>
      <c r="AT116" s="140" t="s">
        <v>275</v>
      </c>
      <c r="AU116" s="140" t="s">
        <v>84</v>
      </c>
      <c r="AY116" s="18" t="s">
        <v>148</v>
      </c>
      <c r="BE116" s="141">
        <f>IF(N116="základní",J116,0)</f>
        <v>0</v>
      </c>
      <c r="BF116" s="141">
        <f>IF(N116="snížená",J116,0)</f>
        <v>0</v>
      </c>
      <c r="BG116" s="141">
        <f>IF(N116="zákl. přenesená",J116,0)</f>
        <v>0</v>
      </c>
      <c r="BH116" s="141">
        <f>IF(N116="sníž. přenesená",J116,0)</f>
        <v>0</v>
      </c>
      <c r="BI116" s="141">
        <f>IF(N116="nulová",J116,0)</f>
        <v>0</v>
      </c>
      <c r="BJ116" s="18" t="s">
        <v>82</v>
      </c>
      <c r="BK116" s="141">
        <f>ROUND(I116*H116,2)</f>
        <v>0</v>
      </c>
      <c r="BL116" s="18" t="s">
        <v>155</v>
      </c>
      <c r="BM116" s="140" t="s">
        <v>763</v>
      </c>
    </row>
    <row r="117" spans="2:65" s="1" customFormat="1" ht="24.15" customHeight="1">
      <c r="B117" s="33"/>
      <c r="C117" s="129" t="s">
        <v>181</v>
      </c>
      <c r="D117" s="129" t="s">
        <v>150</v>
      </c>
      <c r="E117" s="130" t="s">
        <v>764</v>
      </c>
      <c r="F117" s="131" t="s">
        <v>765</v>
      </c>
      <c r="G117" s="132" t="s">
        <v>252</v>
      </c>
      <c r="H117" s="133">
        <v>54.76</v>
      </c>
      <c r="I117" s="134"/>
      <c r="J117" s="135">
        <f>ROUND(I117*H117,2)</f>
        <v>0</v>
      </c>
      <c r="K117" s="131" t="s">
        <v>154</v>
      </c>
      <c r="L117" s="33"/>
      <c r="M117" s="136" t="s">
        <v>19</v>
      </c>
      <c r="N117" s="137" t="s">
        <v>45</v>
      </c>
      <c r="P117" s="138">
        <f>O117*H117</f>
        <v>0</v>
      </c>
      <c r="Q117" s="138">
        <v>0</v>
      </c>
      <c r="R117" s="138">
        <f>Q117*H117</f>
        <v>0</v>
      </c>
      <c r="S117" s="138">
        <v>0</v>
      </c>
      <c r="T117" s="139">
        <f>S117*H117</f>
        <v>0</v>
      </c>
      <c r="AR117" s="140" t="s">
        <v>155</v>
      </c>
      <c r="AT117" s="140" t="s">
        <v>150</v>
      </c>
      <c r="AU117" s="140" t="s">
        <v>84</v>
      </c>
      <c r="AY117" s="18" t="s">
        <v>148</v>
      </c>
      <c r="BE117" s="141">
        <f>IF(N117="základní",J117,0)</f>
        <v>0</v>
      </c>
      <c r="BF117" s="141">
        <f>IF(N117="snížená",J117,0)</f>
        <v>0</v>
      </c>
      <c r="BG117" s="141">
        <f>IF(N117="zákl. přenesená",J117,0)</f>
        <v>0</v>
      </c>
      <c r="BH117" s="141">
        <f>IF(N117="sníž. přenesená",J117,0)</f>
        <v>0</v>
      </c>
      <c r="BI117" s="141">
        <f>IF(N117="nulová",J117,0)</f>
        <v>0</v>
      </c>
      <c r="BJ117" s="18" t="s">
        <v>82</v>
      </c>
      <c r="BK117" s="141">
        <f>ROUND(I117*H117,2)</f>
        <v>0</v>
      </c>
      <c r="BL117" s="18" t="s">
        <v>155</v>
      </c>
      <c r="BM117" s="140" t="s">
        <v>766</v>
      </c>
    </row>
    <row r="118" spans="2:65" s="1" customFormat="1" ht="10.199999999999999">
      <c r="B118" s="33"/>
      <c r="D118" s="142" t="s">
        <v>157</v>
      </c>
      <c r="F118" s="143" t="s">
        <v>767</v>
      </c>
      <c r="I118" s="144"/>
      <c r="L118" s="33"/>
      <c r="M118" s="145"/>
      <c r="T118" s="54"/>
      <c r="AT118" s="18" t="s">
        <v>157</v>
      </c>
      <c r="AU118" s="18" t="s">
        <v>84</v>
      </c>
    </row>
    <row r="119" spans="2:65" s="14" customFormat="1" ht="10.199999999999999">
      <c r="B119" s="161"/>
      <c r="D119" s="147" t="s">
        <v>159</v>
      </c>
      <c r="E119" s="162" t="s">
        <v>19</v>
      </c>
      <c r="F119" s="163" t="s">
        <v>768</v>
      </c>
      <c r="H119" s="162" t="s">
        <v>19</v>
      </c>
      <c r="I119" s="164"/>
      <c r="L119" s="161"/>
      <c r="M119" s="165"/>
      <c r="T119" s="166"/>
      <c r="AT119" s="162" t="s">
        <v>159</v>
      </c>
      <c r="AU119" s="162" t="s">
        <v>84</v>
      </c>
      <c r="AV119" s="14" t="s">
        <v>82</v>
      </c>
      <c r="AW119" s="14" t="s">
        <v>4</v>
      </c>
      <c r="AX119" s="14" t="s">
        <v>74</v>
      </c>
      <c r="AY119" s="162" t="s">
        <v>148</v>
      </c>
    </row>
    <row r="120" spans="2:65" s="12" customFormat="1" ht="10.199999999999999">
      <c r="B120" s="146"/>
      <c r="D120" s="147" t="s">
        <v>159</v>
      </c>
      <c r="E120" s="148" t="s">
        <v>19</v>
      </c>
      <c r="F120" s="149" t="s">
        <v>769</v>
      </c>
      <c r="H120" s="150">
        <v>27.38</v>
      </c>
      <c r="I120" s="151"/>
      <c r="L120" s="146"/>
      <c r="M120" s="152"/>
      <c r="T120" s="153"/>
      <c r="AT120" s="148" t="s">
        <v>159</v>
      </c>
      <c r="AU120" s="148" t="s">
        <v>84</v>
      </c>
      <c r="AV120" s="12" t="s">
        <v>84</v>
      </c>
      <c r="AW120" s="12" t="s">
        <v>4</v>
      </c>
      <c r="AX120" s="12" t="s">
        <v>74</v>
      </c>
      <c r="AY120" s="148" t="s">
        <v>148</v>
      </c>
    </row>
    <row r="121" spans="2:65" s="12" customFormat="1" ht="10.199999999999999">
      <c r="B121" s="146"/>
      <c r="D121" s="147" t="s">
        <v>159</v>
      </c>
      <c r="E121" s="148" t="s">
        <v>19</v>
      </c>
      <c r="F121" s="149" t="s">
        <v>770</v>
      </c>
      <c r="H121" s="150">
        <v>-0.38</v>
      </c>
      <c r="I121" s="151"/>
      <c r="L121" s="146"/>
      <c r="M121" s="152"/>
      <c r="T121" s="153"/>
      <c r="AT121" s="148" t="s">
        <v>159</v>
      </c>
      <c r="AU121" s="148" t="s">
        <v>84</v>
      </c>
      <c r="AV121" s="12" t="s">
        <v>84</v>
      </c>
      <c r="AW121" s="12" t="s">
        <v>4</v>
      </c>
      <c r="AX121" s="12" t="s">
        <v>74</v>
      </c>
      <c r="AY121" s="148" t="s">
        <v>148</v>
      </c>
    </row>
    <row r="122" spans="2:65" s="15" customFormat="1" ht="10.199999999999999">
      <c r="B122" s="167"/>
      <c r="D122" s="147" t="s">
        <v>159</v>
      </c>
      <c r="E122" s="168" t="s">
        <v>725</v>
      </c>
      <c r="F122" s="169" t="s">
        <v>171</v>
      </c>
      <c r="H122" s="170">
        <v>27</v>
      </c>
      <c r="I122" s="171"/>
      <c r="L122" s="167"/>
      <c r="M122" s="172"/>
      <c r="T122" s="173"/>
      <c r="AT122" s="168" t="s">
        <v>159</v>
      </c>
      <c r="AU122" s="168" t="s">
        <v>84</v>
      </c>
      <c r="AV122" s="15" t="s">
        <v>166</v>
      </c>
      <c r="AW122" s="15" t="s">
        <v>4</v>
      </c>
      <c r="AX122" s="15" t="s">
        <v>74</v>
      </c>
      <c r="AY122" s="168" t="s">
        <v>148</v>
      </c>
    </row>
    <row r="123" spans="2:65" s="14" customFormat="1" ht="10.199999999999999">
      <c r="B123" s="161"/>
      <c r="D123" s="147" t="s">
        <v>159</v>
      </c>
      <c r="E123" s="162" t="s">
        <v>19</v>
      </c>
      <c r="F123" s="163" t="s">
        <v>771</v>
      </c>
      <c r="H123" s="162" t="s">
        <v>19</v>
      </c>
      <c r="I123" s="164"/>
      <c r="L123" s="161"/>
      <c r="M123" s="165"/>
      <c r="T123" s="166"/>
      <c r="AT123" s="162" t="s">
        <v>159</v>
      </c>
      <c r="AU123" s="162" t="s">
        <v>84</v>
      </c>
      <c r="AV123" s="14" t="s">
        <v>82</v>
      </c>
      <c r="AW123" s="14" t="s">
        <v>4</v>
      </c>
      <c r="AX123" s="14" t="s">
        <v>74</v>
      </c>
      <c r="AY123" s="162" t="s">
        <v>148</v>
      </c>
    </row>
    <row r="124" spans="2:65" s="12" customFormat="1" ht="10.199999999999999">
      <c r="B124" s="146"/>
      <c r="D124" s="147" t="s">
        <v>159</v>
      </c>
      <c r="E124" s="148" t="s">
        <v>19</v>
      </c>
      <c r="F124" s="149" t="s">
        <v>772</v>
      </c>
      <c r="H124" s="150">
        <v>5.476</v>
      </c>
      <c r="I124" s="151"/>
      <c r="L124" s="146"/>
      <c r="M124" s="152"/>
      <c r="T124" s="153"/>
      <c r="AT124" s="148" t="s">
        <v>159</v>
      </c>
      <c r="AU124" s="148" t="s">
        <v>84</v>
      </c>
      <c r="AV124" s="12" t="s">
        <v>84</v>
      </c>
      <c r="AW124" s="12" t="s">
        <v>4</v>
      </c>
      <c r="AX124" s="12" t="s">
        <v>74</v>
      </c>
      <c r="AY124" s="148" t="s">
        <v>148</v>
      </c>
    </row>
    <row r="125" spans="2:65" s="12" customFormat="1" ht="10.199999999999999">
      <c r="B125" s="146"/>
      <c r="D125" s="147" t="s">
        <v>159</v>
      </c>
      <c r="E125" s="148" t="s">
        <v>19</v>
      </c>
      <c r="F125" s="149" t="s">
        <v>773</v>
      </c>
      <c r="H125" s="150">
        <v>8.7620000000000005</v>
      </c>
      <c r="I125" s="151"/>
      <c r="L125" s="146"/>
      <c r="M125" s="152"/>
      <c r="T125" s="153"/>
      <c r="AT125" s="148" t="s">
        <v>159</v>
      </c>
      <c r="AU125" s="148" t="s">
        <v>84</v>
      </c>
      <c r="AV125" s="12" t="s">
        <v>84</v>
      </c>
      <c r="AW125" s="12" t="s">
        <v>4</v>
      </c>
      <c r="AX125" s="12" t="s">
        <v>74</v>
      </c>
      <c r="AY125" s="148" t="s">
        <v>148</v>
      </c>
    </row>
    <row r="126" spans="2:65" s="15" customFormat="1" ht="10.199999999999999">
      <c r="B126" s="167"/>
      <c r="D126" s="147" t="s">
        <v>159</v>
      </c>
      <c r="E126" s="168" t="s">
        <v>19</v>
      </c>
      <c r="F126" s="169" t="s">
        <v>171</v>
      </c>
      <c r="H126" s="170">
        <v>14.238</v>
      </c>
      <c r="I126" s="171"/>
      <c r="L126" s="167"/>
      <c r="M126" s="172"/>
      <c r="T126" s="173"/>
      <c r="AT126" s="168" t="s">
        <v>159</v>
      </c>
      <c r="AU126" s="168" t="s">
        <v>84</v>
      </c>
      <c r="AV126" s="15" t="s">
        <v>166</v>
      </c>
      <c r="AW126" s="15" t="s">
        <v>4</v>
      </c>
      <c r="AX126" s="15" t="s">
        <v>74</v>
      </c>
      <c r="AY126" s="168" t="s">
        <v>148</v>
      </c>
    </row>
    <row r="127" spans="2:65" s="12" customFormat="1" ht="10.199999999999999">
      <c r="B127" s="146"/>
      <c r="D127" s="147" t="s">
        <v>159</v>
      </c>
      <c r="E127" s="148" t="s">
        <v>19</v>
      </c>
      <c r="F127" s="149" t="s">
        <v>774</v>
      </c>
      <c r="H127" s="150">
        <v>15</v>
      </c>
      <c r="I127" s="151"/>
      <c r="L127" s="146"/>
      <c r="M127" s="152"/>
      <c r="T127" s="153"/>
      <c r="AT127" s="148" t="s">
        <v>159</v>
      </c>
      <c r="AU127" s="148" t="s">
        <v>84</v>
      </c>
      <c r="AV127" s="12" t="s">
        <v>84</v>
      </c>
      <c r="AW127" s="12" t="s">
        <v>4</v>
      </c>
      <c r="AX127" s="12" t="s">
        <v>74</v>
      </c>
      <c r="AY127" s="148" t="s">
        <v>148</v>
      </c>
    </row>
    <row r="128" spans="2:65" s="15" customFormat="1" ht="10.199999999999999">
      <c r="B128" s="167"/>
      <c r="D128" s="147" t="s">
        <v>159</v>
      </c>
      <c r="E128" s="168" t="s">
        <v>723</v>
      </c>
      <c r="F128" s="169" t="s">
        <v>171</v>
      </c>
      <c r="H128" s="170">
        <v>15</v>
      </c>
      <c r="I128" s="171"/>
      <c r="L128" s="167"/>
      <c r="M128" s="172"/>
      <c r="T128" s="173"/>
      <c r="AT128" s="168" t="s">
        <v>159</v>
      </c>
      <c r="AU128" s="168" t="s">
        <v>84</v>
      </c>
      <c r="AV128" s="15" t="s">
        <v>166</v>
      </c>
      <c r="AW128" s="15" t="s">
        <v>4</v>
      </c>
      <c r="AX128" s="15" t="s">
        <v>74</v>
      </c>
      <c r="AY128" s="168" t="s">
        <v>148</v>
      </c>
    </row>
    <row r="129" spans="2:65" s="14" customFormat="1" ht="10.199999999999999">
      <c r="B129" s="161"/>
      <c r="D129" s="147" t="s">
        <v>159</v>
      </c>
      <c r="E129" s="162" t="s">
        <v>19</v>
      </c>
      <c r="F129" s="163" t="s">
        <v>775</v>
      </c>
      <c r="H129" s="162" t="s">
        <v>19</v>
      </c>
      <c r="I129" s="164"/>
      <c r="L129" s="161"/>
      <c r="M129" s="165"/>
      <c r="T129" s="166"/>
      <c r="AT129" s="162" t="s">
        <v>159</v>
      </c>
      <c r="AU129" s="162" t="s">
        <v>84</v>
      </c>
      <c r="AV129" s="14" t="s">
        <v>82</v>
      </c>
      <c r="AW129" s="14" t="s">
        <v>4</v>
      </c>
      <c r="AX129" s="14" t="s">
        <v>74</v>
      </c>
      <c r="AY129" s="162" t="s">
        <v>148</v>
      </c>
    </row>
    <row r="130" spans="2:65" s="12" customFormat="1" ht="10.199999999999999">
      <c r="B130" s="146"/>
      <c r="D130" s="147" t="s">
        <v>159</v>
      </c>
      <c r="E130" s="148" t="s">
        <v>19</v>
      </c>
      <c r="F130" s="149" t="s">
        <v>776</v>
      </c>
      <c r="H130" s="150">
        <v>3.75</v>
      </c>
      <c r="I130" s="151"/>
      <c r="L130" s="146"/>
      <c r="M130" s="152"/>
      <c r="T130" s="153"/>
      <c r="AT130" s="148" t="s">
        <v>159</v>
      </c>
      <c r="AU130" s="148" t="s">
        <v>84</v>
      </c>
      <c r="AV130" s="12" t="s">
        <v>84</v>
      </c>
      <c r="AW130" s="12" t="s">
        <v>4</v>
      </c>
      <c r="AX130" s="12" t="s">
        <v>74</v>
      </c>
      <c r="AY130" s="148" t="s">
        <v>148</v>
      </c>
    </row>
    <row r="131" spans="2:65" s="12" customFormat="1" ht="10.199999999999999">
      <c r="B131" s="146"/>
      <c r="D131" s="147" t="s">
        <v>159</v>
      </c>
      <c r="E131" s="148" t="s">
        <v>19</v>
      </c>
      <c r="F131" s="149" t="s">
        <v>777</v>
      </c>
      <c r="H131" s="150">
        <v>0.25</v>
      </c>
      <c r="I131" s="151"/>
      <c r="L131" s="146"/>
      <c r="M131" s="152"/>
      <c r="T131" s="153"/>
      <c r="AT131" s="148" t="s">
        <v>159</v>
      </c>
      <c r="AU131" s="148" t="s">
        <v>84</v>
      </c>
      <c r="AV131" s="12" t="s">
        <v>84</v>
      </c>
      <c r="AW131" s="12" t="s">
        <v>4</v>
      </c>
      <c r="AX131" s="12" t="s">
        <v>74</v>
      </c>
      <c r="AY131" s="148" t="s">
        <v>148</v>
      </c>
    </row>
    <row r="132" spans="2:65" s="15" customFormat="1" ht="10.199999999999999">
      <c r="B132" s="167"/>
      <c r="D132" s="147" t="s">
        <v>159</v>
      </c>
      <c r="E132" s="168" t="s">
        <v>724</v>
      </c>
      <c r="F132" s="169" t="s">
        <v>171</v>
      </c>
      <c r="H132" s="170">
        <v>4</v>
      </c>
      <c r="I132" s="171"/>
      <c r="L132" s="167"/>
      <c r="M132" s="172"/>
      <c r="T132" s="173"/>
      <c r="AT132" s="168" t="s">
        <v>159</v>
      </c>
      <c r="AU132" s="168" t="s">
        <v>84</v>
      </c>
      <c r="AV132" s="15" t="s">
        <v>166</v>
      </c>
      <c r="AW132" s="15" t="s">
        <v>4</v>
      </c>
      <c r="AX132" s="15" t="s">
        <v>74</v>
      </c>
      <c r="AY132" s="168" t="s">
        <v>148</v>
      </c>
    </row>
    <row r="133" spans="2:65" s="14" customFormat="1" ht="10.199999999999999">
      <c r="B133" s="161"/>
      <c r="D133" s="147" t="s">
        <v>159</v>
      </c>
      <c r="E133" s="162" t="s">
        <v>19</v>
      </c>
      <c r="F133" s="163" t="s">
        <v>778</v>
      </c>
      <c r="H133" s="162" t="s">
        <v>19</v>
      </c>
      <c r="I133" s="164"/>
      <c r="L133" s="161"/>
      <c r="M133" s="165"/>
      <c r="T133" s="166"/>
      <c r="AT133" s="162" t="s">
        <v>159</v>
      </c>
      <c r="AU133" s="162" t="s">
        <v>84</v>
      </c>
      <c r="AV133" s="14" t="s">
        <v>82</v>
      </c>
      <c r="AW133" s="14" t="s">
        <v>4</v>
      </c>
      <c r="AX133" s="14" t="s">
        <v>74</v>
      </c>
      <c r="AY133" s="162" t="s">
        <v>148</v>
      </c>
    </row>
    <row r="134" spans="2:65" s="12" customFormat="1" ht="10.199999999999999">
      <c r="B134" s="146"/>
      <c r="D134" s="147" t="s">
        <v>159</v>
      </c>
      <c r="E134" s="148" t="s">
        <v>19</v>
      </c>
      <c r="F134" s="149" t="s">
        <v>779</v>
      </c>
      <c r="H134" s="150">
        <v>54.76</v>
      </c>
      <c r="I134" s="151"/>
      <c r="L134" s="146"/>
      <c r="M134" s="152"/>
      <c r="T134" s="153"/>
      <c r="AT134" s="148" t="s">
        <v>159</v>
      </c>
      <c r="AU134" s="148" t="s">
        <v>84</v>
      </c>
      <c r="AV134" s="12" t="s">
        <v>84</v>
      </c>
      <c r="AW134" s="12" t="s">
        <v>4</v>
      </c>
      <c r="AX134" s="12" t="s">
        <v>74</v>
      </c>
      <c r="AY134" s="148" t="s">
        <v>148</v>
      </c>
    </row>
    <row r="135" spans="2:65" s="15" customFormat="1" ht="10.199999999999999">
      <c r="B135" s="167"/>
      <c r="D135" s="147" t="s">
        <v>159</v>
      </c>
      <c r="E135" s="168" t="s">
        <v>721</v>
      </c>
      <c r="F135" s="169" t="s">
        <v>171</v>
      </c>
      <c r="H135" s="170">
        <v>54.76</v>
      </c>
      <c r="I135" s="171"/>
      <c r="L135" s="167"/>
      <c r="M135" s="172"/>
      <c r="T135" s="173"/>
      <c r="AT135" s="168" t="s">
        <v>159</v>
      </c>
      <c r="AU135" s="168" t="s">
        <v>84</v>
      </c>
      <c r="AV135" s="15" t="s">
        <v>166</v>
      </c>
      <c r="AW135" s="15" t="s">
        <v>4</v>
      </c>
      <c r="AX135" s="15" t="s">
        <v>74</v>
      </c>
      <c r="AY135" s="168" t="s">
        <v>148</v>
      </c>
    </row>
    <row r="136" spans="2:65" s="13" customFormat="1" ht="10.199999999999999">
      <c r="B136" s="154"/>
      <c r="D136" s="147" t="s">
        <v>159</v>
      </c>
      <c r="E136" s="155" t="s">
        <v>19</v>
      </c>
      <c r="F136" s="156" t="s">
        <v>161</v>
      </c>
      <c r="H136" s="157">
        <v>114.998</v>
      </c>
      <c r="I136" s="158"/>
      <c r="L136" s="154"/>
      <c r="M136" s="159"/>
      <c r="T136" s="160"/>
      <c r="AT136" s="155" t="s">
        <v>159</v>
      </c>
      <c r="AU136" s="155" t="s">
        <v>84</v>
      </c>
      <c r="AV136" s="13" t="s">
        <v>155</v>
      </c>
      <c r="AW136" s="13" t="s">
        <v>4</v>
      </c>
      <c r="AX136" s="13" t="s">
        <v>74</v>
      </c>
      <c r="AY136" s="155" t="s">
        <v>148</v>
      </c>
    </row>
    <row r="137" spans="2:65" s="12" customFormat="1" ht="10.199999999999999">
      <c r="B137" s="146"/>
      <c r="D137" s="147" t="s">
        <v>159</v>
      </c>
      <c r="E137" s="148" t="s">
        <v>19</v>
      </c>
      <c r="F137" s="149" t="s">
        <v>721</v>
      </c>
      <c r="H137" s="150">
        <v>54.76</v>
      </c>
      <c r="I137" s="151"/>
      <c r="L137" s="146"/>
      <c r="M137" s="152"/>
      <c r="T137" s="153"/>
      <c r="AT137" s="148" t="s">
        <v>159</v>
      </c>
      <c r="AU137" s="148" t="s">
        <v>84</v>
      </c>
      <c r="AV137" s="12" t="s">
        <v>84</v>
      </c>
      <c r="AW137" s="12" t="s">
        <v>33</v>
      </c>
      <c r="AX137" s="12" t="s">
        <v>74</v>
      </c>
      <c r="AY137" s="148" t="s">
        <v>148</v>
      </c>
    </row>
    <row r="138" spans="2:65" s="13" customFormat="1" ht="10.199999999999999">
      <c r="B138" s="154"/>
      <c r="D138" s="147" t="s">
        <v>159</v>
      </c>
      <c r="E138" s="155" t="s">
        <v>19</v>
      </c>
      <c r="F138" s="156" t="s">
        <v>161</v>
      </c>
      <c r="H138" s="157">
        <v>54.76</v>
      </c>
      <c r="I138" s="158"/>
      <c r="L138" s="154"/>
      <c r="M138" s="159"/>
      <c r="T138" s="160"/>
      <c r="AT138" s="155" t="s">
        <v>159</v>
      </c>
      <c r="AU138" s="155" t="s">
        <v>84</v>
      </c>
      <c r="AV138" s="13" t="s">
        <v>155</v>
      </c>
      <c r="AW138" s="13" t="s">
        <v>33</v>
      </c>
      <c r="AX138" s="13" t="s">
        <v>82</v>
      </c>
      <c r="AY138" s="155" t="s">
        <v>148</v>
      </c>
    </row>
    <row r="139" spans="2:65" s="1" customFormat="1" ht="24.15" customHeight="1">
      <c r="B139" s="33"/>
      <c r="C139" s="175" t="s">
        <v>249</v>
      </c>
      <c r="D139" s="175" t="s">
        <v>275</v>
      </c>
      <c r="E139" s="176" t="s">
        <v>780</v>
      </c>
      <c r="F139" s="177" t="s">
        <v>781</v>
      </c>
      <c r="G139" s="178" t="s">
        <v>252</v>
      </c>
      <c r="H139" s="179">
        <v>57.497999999999998</v>
      </c>
      <c r="I139" s="180"/>
      <c r="J139" s="181">
        <f>ROUND(I139*H139,2)</f>
        <v>0</v>
      </c>
      <c r="K139" s="177" t="s">
        <v>154</v>
      </c>
      <c r="L139" s="182"/>
      <c r="M139" s="183" t="s">
        <v>19</v>
      </c>
      <c r="N139" s="184" t="s">
        <v>45</v>
      </c>
      <c r="P139" s="138">
        <f>O139*H139</f>
        <v>0</v>
      </c>
      <c r="Q139" s="138">
        <v>2.48E-3</v>
      </c>
      <c r="R139" s="138">
        <f>Q139*H139</f>
        <v>0.14259504000000001</v>
      </c>
      <c r="S139" s="138">
        <v>0</v>
      </c>
      <c r="T139" s="139">
        <f>S139*H139</f>
        <v>0</v>
      </c>
      <c r="AR139" s="140" t="s">
        <v>210</v>
      </c>
      <c r="AT139" s="140" t="s">
        <v>275</v>
      </c>
      <c r="AU139" s="140" t="s">
        <v>84</v>
      </c>
      <c r="AY139" s="18" t="s">
        <v>148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8" t="s">
        <v>82</v>
      </c>
      <c r="BK139" s="141">
        <f>ROUND(I139*H139,2)</f>
        <v>0</v>
      </c>
      <c r="BL139" s="18" t="s">
        <v>155</v>
      </c>
      <c r="BM139" s="140" t="s">
        <v>782</v>
      </c>
    </row>
    <row r="140" spans="2:65" s="12" customFormat="1" ht="10.199999999999999">
      <c r="B140" s="146"/>
      <c r="D140" s="147" t="s">
        <v>159</v>
      </c>
      <c r="E140" s="148" t="s">
        <v>19</v>
      </c>
      <c r="F140" s="149" t="s">
        <v>721</v>
      </c>
      <c r="H140" s="150">
        <v>54.76</v>
      </c>
      <c r="I140" s="151"/>
      <c r="L140" s="146"/>
      <c r="M140" s="152"/>
      <c r="T140" s="153"/>
      <c r="AT140" s="148" t="s">
        <v>159</v>
      </c>
      <c r="AU140" s="148" t="s">
        <v>84</v>
      </c>
      <c r="AV140" s="12" t="s">
        <v>84</v>
      </c>
      <c r="AW140" s="12" t="s">
        <v>33</v>
      </c>
      <c r="AX140" s="12" t="s">
        <v>74</v>
      </c>
      <c r="AY140" s="148" t="s">
        <v>148</v>
      </c>
    </row>
    <row r="141" spans="2:65" s="15" customFormat="1" ht="10.199999999999999">
      <c r="B141" s="167"/>
      <c r="D141" s="147" t="s">
        <v>159</v>
      </c>
      <c r="E141" s="168" t="s">
        <v>19</v>
      </c>
      <c r="F141" s="169" t="s">
        <v>171</v>
      </c>
      <c r="H141" s="170">
        <v>54.76</v>
      </c>
      <c r="I141" s="171"/>
      <c r="L141" s="167"/>
      <c r="M141" s="172"/>
      <c r="T141" s="173"/>
      <c r="AT141" s="168" t="s">
        <v>159</v>
      </c>
      <c r="AU141" s="168" t="s">
        <v>84</v>
      </c>
      <c r="AV141" s="15" t="s">
        <v>166</v>
      </c>
      <c r="AW141" s="15" t="s">
        <v>33</v>
      </c>
      <c r="AX141" s="15" t="s">
        <v>82</v>
      </c>
      <c r="AY141" s="168" t="s">
        <v>148</v>
      </c>
    </row>
    <row r="142" spans="2:65" s="12" customFormat="1" ht="10.199999999999999">
      <c r="B142" s="146"/>
      <c r="D142" s="147" t="s">
        <v>159</v>
      </c>
      <c r="F142" s="149" t="s">
        <v>783</v>
      </c>
      <c r="H142" s="150">
        <v>57.497999999999998</v>
      </c>
      <c r="I142" s="151"/>
      <c r="L142" s="146"/>
      <c r="M142" s="152"/>
      <c r="T142" s="153"/>
      <c r="AT142" s="148" t="s">
        <v>159</v>
      </c>
      <c r="AU142" s="148" t="s">
        <v>84</v>
      </c>
      <c r="AV142" s="12" t="s">
        <v>84</v>
      </c>
      <c r="AW142" s="12" t="s">
        <v>4</v>
      </c>
      <c r="AX142" s="12" t="s">
        <v>82</v>
      </c>
      <c r="AY142" s="148" t="s">
        <v>148</v>
      </c>
    </row>
    <row r="143" spans="2:65" s="1" customFormat="1" ht="16.5" customHeight="1">
      <c r="B143" s="33"/>
      <c r="C143" s="175" t="s">
        <v>8</v>
      </c>
      <c r="D143" s="175" t="s">
        <v>275</v>
      </c>
      <c r="E143" s="176" t="s">
        <v>784</v>
      </c>
      <c r="F143" s="177" t="s">
        <v>785</v>
      </c>
      <c r="G143" s="178" t="s">
        <v>252</v>
      </c>
      <c r="H143" s="179">
        <v>172.494</v>
      </c>
      <c r="I143" s="180"/>
      <c r="J143" s="181">
        <f>ROUND(I143*H143,2)</f>
        <v>0</v>
      </c>
      <c r="K143" s="177" t="s">
        <v>154</v>
      </c>
      <c r="L143" s="182"/>
      <c r="M143" s="183" t="s">
        <v>19</v>
      </c>
      <c r="N143" s="184" t="s">
        <v>45</v>
      </c>
      <c r="P143" s="138">
        <f>O143*H143</f>
        <v>0</v>
      </c>
      <c r="Q143" s="138">
        <v>5.0000000000000002E-5</v>
      </c>
      <c r="R143" s="138">
        <f>Q143*H143</f>
        <v>8.6247000000000008E-3</v>
      </c>
      <c r="S143" s="138">
        <v>0</v>
      </c>
      <c r="T143" s="139">
        <f>S143*H143</f>
        <v>0</v>
      </c>
      <c r="AR143" s="140" t="s">
        <v>210</v>
      </c>
      <c r="AT143" s="140" t="s">
        <v>275</v>
      </c>
      <c r="AU143" s="140" t="s">
        <v>84</v>
      </c>
      <c r="AY143" s="18" t="s">
        <v>148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8" t="s">
        <v>82</v>
      </c>
      <c r="BK143" s="141">
        <f>ROUND(I143*H143,2)</f>
        <v>0</v>
      </c>
      <c r="BL143" s="18" t="s">
        <v>155</v>
      </c>
      <c r="BM143" s="140" t="s">
        <v>786</v>
      </c>
    </row>
    <row r="144" spans="2:65" s="12" customFormat="1" ht="10.199999999999999">
      <c r="B144" s="146"/>
      <c r="D144" s="147" t="s">
        <v>159</v>
      </c>
      <c r="E144" s="148" t="s">
        <v>19</v>
      </c>
      <c r="F144" s="149" t="s">
        <v>787</v>
      </c>
      <c r="H144" s="150">
        <v>164.28</v>
      </c>
      <c r="I144" s="151"/>
      <c r="L144" s="146"/>
      <c r="M144" s="152"/>
      <c r="T144" s="153"/>
      <c r="AT144" s="148" t="s">
        <v>159</v>
      </c>
      <c r="AU144" s="148" t="s">
        <v>84</v>
      </c>
      <c r="AV144" s="12" t="s">
        <v>84</v>
      </c>
      <c r="AW144" s="12" t="s">
        <v>33</v>
      </c>
      <c r="AX144" s="12" t="s">
        <v>74</v>
      </c>
      <c r="AY144" s="148" t="s">
        <v>148</v>
      </c>
    </row>
    <row r="145" spans="2:65" s="15" customFormat="1" ht="10.199999999999999">
      <c r="B145" s="167"/>
      <c r="D145" s="147" t="s">
        <v>159</v>
      </c>
      <c r="E145" s="168" t="s">
        <v>19</v>
      </c>
      <c r="F145" s="169" t="s">
        <v>171</v>
      </c>
      <c r="H145" s="170">
        <v>164.28</v>
      </c>
      <c r="I145" s="171"/>
      <c r="L145" s="167"/>
      <c r="M145" s="172"/>
      <c r="T145" s="173"/>
      <c r="AT145" s="168" t="s">
        <v>159</v>
      </c>
      <c r="AU145" s="168" t="s">
        <v>84</v>
      </c>
      <c r="AV145" s="15" t="s">
        <v>166</v>
      </c>
      <c r="AW145" s="15" t="s">
        <v>33</v>
      </c>
      <c r="AX145" s="15" t="s">
        <v>82</v>
      </c>
      <c r="AY145" s="168" t="s">
        <v>148</v>
      </c>
    </row>
    <row r="146" spans="2:65" s="12" customFormat="1" ht="10.199999999999999">
      <c r="B146" s="146"/>
      <c r="D146" s="147" t="s">
        <v>159</v>
      </c>
      <c r="F146" s="149" t="s">
        <v>788</v>
      </c>
      <c r="H146" s="150">
        <v>172.494</v>
      </c>
      <c r="I146" s="151"/>
      <c r="L146" s="146"/>
      <c r="M146" s="152"/>
      <c r="T146" s="153"/>
      <c r="AT146" s="148" t="s">
        <v>159</v>
      </c>
      <c r="AU146" s="148" t="s">
        <v>84</v>
      </c>
      <c r="AV146" s="12" t="s">
        <v>84</v>
      </c>
      <c r="AW146" s="12" t="s">
        <v>4</v>
      </c>
      <c r="AX146" s="12" t="s">
        <v>82</v>
      </c>
      <c r="AY146" s="148" t="s">
        <v>148</v>
      </c>
    </row>
    <row r="147" spans="2:65" s="1" customFormat="1" ht="24.15" customHeight="1">
      <c r="B147" s="33"/>
      <c r="C147" s="175" t="s">
        <v>193</v>
      </c>
      <c r="D147" s="175" t="s">
        <v>275</v>
      </c>
      <c r="E147" s="176" t="s">
        <v>789</v>
      </c>
      <c r="F147" s="177" t="s">
        <v>790</v>
      </c>
      <c r="G147" s="178" t="s">
        <v>273</v>
      </c>
      <c r="H147" s="179">
        <v>15</v>
      </c>
      <c r="I147" s="180"/>
      <c r="J147" s="181">
        <f>ROUND(I147*H147,2)</f>
        <v>0</v>
      </c>
      <c r="K147" s="177" t="s">
        <v>19</v>
      </c>
      <c r="L147" s="182"/>
      <c r="M147" s="183" t="s">
        <v>19</v>
      </c>
      <c r="N147" s="184" t="s">
        <v>45</v>
      </c>
      <c r="P147" s="138">
        <f>O147*H147</f>
        <v>0</v>
      </c>
      <c r="Q147" s="138">
        <v>2E-3</v>
      </c>
      <c r="R147" s="138">
        <f>Q147*H147</f>
        <v>0.03</v>
      </c>
      <c r="S147" s="138">
        <v>0</v>
      </c>
      <c r="T147" s="139">
        <f>S147*H147</f>
        <v>0</v>
      </c>
      <c r="AR147" s="140" t="s">
        <v>210</v>
      </c>
      <c r="AT147" s="140" t="s">
        <v>275</v>
      </c>
      <c r="AU147" s="140" t="s">
        <v>84</v>
      </c>
      <c r="AY147" s="18" t="s">
        <v>148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8" t="s">
        <v>82</v>
      </c>
      <c r="BK147" s="141">
        <f>ROUND(I147*H147,2)</f>
        <v>0</v>
      </c>
      <c r="BL147" s="18" t="s">
        <v>155</v>
      </c>
      <c r="BM147" s="140" t="s">
        <v>791</v>
      </c>
    </row>
    <row r="148" spans="2:65" s="12" customFormat="1" ht="10.199999999999999">
      <c r="B148" s="146"/>
      <c r="D148" s="147" t="s">
        <v>159</v>
      </c>
      <c r="E148" s="148" t="s">
        <v>19</v>
      </c>
      <c r="F148" s="149" t="s">
        <v>723</v>
      </c>
      <c r="H148" s="150">
        <v>15</v>
      </c>
      <c r="I148" s="151"/>
      <c r="L148" s="146"/>
      <c r="M148" s="152"/>
      <c r="T148" s="153"/>
      <c r="AT148" s="148" t="s">
        <v>159</v>
      </c>
      <c r="AU148" s="148" t="s">
        <v>84</v>
      </c>
      <c r="AV148" s="12" t="s">
        <v>84</v>
      </c>
      <c r="AW148" s="12" t="s">
        <v>33</v>
      </c>
      <c r="AX148" s="12" t="s">
        <v>74</v>
      </c>
      <c r="AY148" s="148" t="s">
        <v>148</v>
      </c>
    </row>
    <row r="149" spans="2:65" s="15" customFormat="1" ht="10.199999999999999">
      <c r="B149" s="167"/>
      <c r="D149" s="147" t="s">
        <v>159</v>
      </c>
      <c r="E149" s="168" t="s">
        <v>19</v>
      </c>
      <c r="F149" s="169" t="s">
        <v>171</v>
      </c>
      <c r="H149" s="170">
        <v>15</v>
      </c>
      <c r="I149" s="171"/>
      <c r="L149" s="167"/>
      <c r="M149" s="172"/>
      <c r="T149" s="173"/>
      <c r="AT149" s="168" t="s">
        <v>159</v>
      </c>
      <c r="AU149" s="168" t="s">
        <v>84</v>
      </c>
      <c r="AV149" s="15" t="s">
        <v>166</v>
      </c>
      <c r="AW149" s="15" t="s">
        <v>33</v>
      </c>
      <c r="AX149" s="15" t="s">
        <v>82</v>
      </c>
      <c r="AY149" s="168" t="s">
        <v>148</v>
      </c>
    </row>
    <row r="150" spans="2:65" s="1" customFormat="1" ht="21.75" customHeight="1">
      <c r="B150" s="33"/>
      <c r="C150" s="129" t="s">
        <v>208</v>
      </c>
      <c r="D150" s="129" t="s">
        <v>150</v>
      </c>
      <c r="E150" s="130" t="s">
        <v>792</v>
      </c>
      <c r="F150" s="131" t="s">
        <v>793</v>
      </c>
      <c r="G150" s="132" t="s">
        <v>252</v>
      </c>
      <c r="H150" s="133">
        <v>20</v>
      </c>
      <c r="I150" s="134"/>
      <c r="J150" s="135">
        <f>ROUND(I150*H150,2)</f>
        <v>0</v>
      </c>
      <c r="K150" s="131" t="s">
        <v>19</v>
      </c>
      <c r="L150" s="33"/>
      <c r="M150" s="136" t="s">
        <v>19</v>
      </c>
      <c r="N150" s="137" t="s">
        <v>45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155</v>
      </c>
      <c r="AT150" s="140" t="s">
        <v>150</v>
      </c>
      <c r="AU150" s="140" t="s">
        <v>84</v>
      </c>
      <c r="AY150" s="18" t="s">
        <v>148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8" t="s">
        <v>82</v>
      </c>
      <c r="BK150" s="141">
        <f>ROUND(I150*H150,2)</f>
        <v>0</v>
      </c>
      <c r="BL150" s="18" t="s">
        <v>155</v>
      </c>
      <c r="BM150" s="140" t="s">
        <v>794</v>
      </c>
    </row>
    <row r="151" spans="2:65" s="1" customFormat="1" ht="21.75" customHeight="1">
      <c r="B151" s="33"/>
      <c r="C151" s="175" t="s">
        <v>216</v>
      </c>
      <c r="D151" s="175" t="s">
        <v>275</v>
      </c>
      <c r="E151" s="176" t="s">
        <v>795</v>
      </c>
      <c r="F151" s="177" t="s">
        <v>796</v>
      </c>
      <c r="G151" s="178" t="s">
        <v>221</v>
      </c>
      <c r="H151" s="179">
        <v>20</v>
      </c>
      <c r="I151" s="180"/>
      <c r="J151" s="181">
        <f>ROUND(I151*H151,2)</f>
        <v>0</v>
      </c>
      <c r="K151" s="177" t="s">
        <v>154</v>
      </c>
      <c r="L151" s="182"/>
      <c r="M151" s="183" t="s">
        <v>19</v>
      </c>
      <c r="N151" s="184" t="s">
        <v>45</v>
      </c>
      <c r="P151" s="138">
        <f>O151*H151</f>
        <v>0</v>
      </c>
      <c r="Q151" s="138">
        <v>1.7999999999999999E-2</v>
      </c>
      <c r="R151" s="138">
        <f>Q151*H151</f>
        <v>0.36</v>
      </c>
      <c r="S151" s="138">
        <v>0</v>
      </c>
      <c r="T151" s="139">
        <f>S151*H151</f>
        <v>0</v>
      </c>
      <c r="AR151" s="140" t="s">
        <v>210</v>
      </c>
      <c r="AT151" s="140" t="s">
        <v>275</v>
      </c>
      <c r="AU151" s="140" t="s">
        <v>84</v>
      </c>
      <c r="AY151" s="18" t="s">
        <v>148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8" t="s">
        <v>82</v>
      </c>
      <c r="BK151" s="141">
        <f>ROUND(I151*H151,2)</f>
        <v>0</v>
      </c>
      <c r="BL151" s="18" t="s">
        <v>155</v>
      </c>
      <c r="BM151" s="140" t="s">
        <v>797</v>
      </c>
    </row>
    <row r="152" spans="2:65" s="12" customFormat="1" ht="10.199999999999999">
      <c r="B152" s="146"/>
      <c r="D152" s="147" t="s">
        <v>159</v>
      </c>
      <c r="F152" s="149" t="s">
        <v>798</v>
      </c>
      <c r="H152" s="150">
        <v>20</v>
      </c>
      <c r="I152" s="151"/>
      <c r="L152" s="146"/>
      <c r="M152" s="152"/>
      <c r="T152" s="153"/>
      <c r="AT152" s="148" t="s">
        <v>159</v>
      </c>
      <c r="AU152" s="148" t="s">
        <v>84</v>
      </c>
      <c r="AV152" s="12" t="s">
        <v>84</v>
      </c>
      <c r="AW152" s="12" t="s">
        <v>4</v>
      </c>
      <c r="AX152" s="12" t="s">
        <v>82</v>
      </c>
      <c r="AY152" s="148" t="s">
        <v>148</v>
      </c>
    </row>
    <row r="153" spans="2:65" s="11" customFormat="1" ht="22.8" customHeight="1">
      <c r="B153" s="117"/>
      <c r="D153" s="118" t="s">
        <v>73</v>
      </c>
      <c r="E153" s="127" t="s">
        <v>260</v>
      </c>
      <c r="F153" s="127" t="s">
        <v>261</v>
      </c>
      <c r="I153" s="120"/>
      <c r="J153" s="128">
        <f>BK153</f>
        <v>0</v>
      </c>
      <c r="L153" s="117"/>
      <c r="M153" s="122"/>
      <c r="P153" s="123">
        <f>SUM(P154:P155)</f>
        <v>0</v>
      </c>
      <c r="R153" s="123">
        <f>SUM(R154:R155)</f>
        <v>0</v>
      </c>
      <c r="T153" s="124">
        <f>SUM(T154:T155)</f>
        <v>0</v>
      </c>
      <c r="AR153" s="118" t="s">
        <v>82</v>
      </c>
      <c r="AT153" s="125" t="s">
        <v>73</v>
      </c>
      <c r="AU153" s="125" t="s">
        <v>82</v>
      </c>
      <c r="AY153" s="118" t="s">
        <v>148</v>
      </c>
      <c r="BK153" s="126">
        <f>SUM(BK154:BK155)</f>
        <v>0</v>
      </c>
    </row>
    <row r="154" spans="2:65" s="1" customFormat="1" ht="55.5" customHeight="1">
      <c r="B154" s="33"/>
      <c r="C154" s="129" t="s">
        <v>280</v>
      </c>
      <c r="D154" s="129" t="s">
        <v>150</v>
      </c>
      <c r="E154" s="130" t="s">
        <v>799</v>
      </c>
      <c r="F154" s="131" t="s">
        <v>800</v>
      </c>
      <c r="G154" s="132" t="s">
        <v>264</v>
      </c>
      <c r="H154" s="133">
        <v>2.552</v>
      </c>
      <c r="I154" s="134"/>
      <c r="J154" s="135">
        <f>ROUND(I154*H154,2)</f>
        <v>0</v>
      </c>
      <c r="K154" s="131" t="s">
        <v>154</v>
      </c>
      <c r="L154" s="33"/>
      <c r="M154" s="136" t="s">
        <v>19</v>
      </c>
      <c r="N154" s="137" t="s">
        <v>45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155</v>
      </c>
      <c r="AT154" s="140" t="s">
        <v>150</v>
      </c>
      <c r="AU154" s="140" t="s">
        <v>84</v>
      </c>
      <c r="AY154" s="18" t="s">
        <v>148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8" t="s">
        <v>82</v>
      </c>
      <c r="BK154" s="141">
        <f>ROUND(I154*H154,2)</f>
        <v>0</v>
      </c>
      <c r="BL154" s="18" t="s">
        <v>155</v>
      </c>
      <c r="BM154" s="140" t="s">
        <v>801</v>
      </c>
    </row>
    <row r="155" spans="2:65" s="1" customFormat="1" ht="10.199999999999999">
      <c r="B155" s="33"/>
      <c r="D155" s="142" t="s">
        <v>157</v>
      </c>
      <c r="F155" s="143" t="s">
        <v>802</v>
      </c>
      <c r="I155" s="144"/>
      <c r="L155" s="33"/>
      <c r="M155" s="185"/>
      <c r="N155" s="186"/>
      <c r="O155" s="186"/>
      <c r="P155" s="186"/>
      <c r="Q155" s="186"/>
      <c r="R155" s="186"/>
      <c r="S155" s="186"/>
      <c r="T155" s="187"/>
      <c r="AT155" s="18" t="s">
        <v>157</v>
      </c>
      <c r="AU155" s="18" t="s">
        <v>84</v>
      </c>
    </row>
    <row r="156" spans="2:65" s="1" customFormat="1" ht="6.9" customHeight="1">
      <c r="B156" s="42"/>
      <c r="C156" s="43"/>
      <c r="D156" s="43"/>
      <c r="E156" s="43"/>
      <c r="F156" s="43"/>
      <c r="G156" s="43"/>
      <c r="H156" s="43"/>
      <c r="I156" s="43"/>
      <c r="J156" s="43"/>
      <c r="K156" s="43"/>
      <c r="L156" s="33"/>
    </row>
  </sheetData>
  <sheetProtection algorithmName="SHA-512" hashValue="ZoSIEoOJFc5EJJjropkWuqWNaYy7symkEH0JRUWGYoyk4Kgf9ZZthBTEFRByYI4Ls2t0CFaijmUUmASq6V5GNg==" saltValue="JwmcTdn2WSjUmkNatJhQyGzSOEe3h/QBurhYxj+oMy/Q2jwLHUbwTHI6JSQPMBpgqEQ1eauWbflJibq4IllfSQ==" spinCount="100000" sheet="1" objects="1" scenarios="1" formatColumns="0" formatRows="0" autoFilter="0"/>
  <autoFilter ref="C82:K155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107" r:id="rId1" xr:uid="{00000000-0004-0000-0400-000000000000}"/>
    <hyperlink ref="F110" r:id="rId2" xr:uid="{00000000-0004-0000-0400-000001000000}"/>
    <hyperlink ref="F113" r:id="rId3" xr:uid="{00000000-0004-0000-0400-000002000000}"/>
    <hyperlink ref="F118" r:id="rId4" xr:uid="{00000000-0004-0000-0400-000003000000}"/>
    <hyperlink ref="F155" r:id="rId5" xr:uid="{00000000-0004-0000-04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4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96</v>
      </c>
      <c r="AZ2" s="86" t="s">
        <v>803</v>
      </c>
      <c r="BA2" s="86" t="s">
        <v>19</v>
      </c>
      <c r="BB2" s="86" t="s">
        <v>19</v>
      </c>
      <c r="BC2" s="86" t="s">
        <v>804</v>
      </c>
      <c r="BD2" s="86" t="s">
        <v>84</v>
      </c>
    </row>
    <row r="3" spans="2:5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  <c r="AZ3" s="86" t="s">
        <v>805</v>
      </c>
      <c r="BA3" s="86" t="s">
        <v>19</v>
      </c>
      <c r="BB3" s="86" t="s">
        <v>19</v>
      </c>
      <c r="BC3" s="86" t="s">
        <v>806</v>
      </c>
      <c r="BD3" s="86" t="s">
        <v>84</v>
      </c>
    </row>
    <row r="4" spans="2:56" ht="24.9" customHeight="1">
      <c r="B4" s="21"/>
      <c r="D4" s="22" t="s">
        <v>105</v>
      </c>
      <c r="L4" s="21"/>
      <c r="M4" s="87" t="s">
        <v>10</v>
      </c>
      <c r="AT4" s="18" t="s">
        <v>4</v>
      </c>
      <c r="AZ4" s="86" t="s">
        <v>807</v>
      </c>
      <c r="BA4" s="86" t="s">
        <v>19</v>
      </c>
      <c r="BB4" s="86" t="s">
        <v>19</v>
      </c>
      <c r="BC4" s="86" t="s">
        <v>518</v>
      </c>
      <c r="BD4" s="86" t="s">
        <v>84</v>
      </c>
    </row>
    <row r="5" spans="2:56" ht="6.9" customHeight="1">
      <c r="B5" s="21"/>
      <c r="L5" s="21"/>
    </row>
    <row r="6" spans="2:56" ht="12" customHeight="1">
      <c r="B6" s="21"/>
      <c r="D6" s="28" t="s">
        <v>16</v>
      </c>
      <c r="L6" s="21"/>
    </row>
    <row r="7" spans="2:5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</row>
    <row r="8" spans="2:56" s="1" customFormat="1" ht="12" customHeight="1">
      <c r="B8" s="33"/>
      <c r="D8" s="28" t="s">
        <v>113</v>
      </c>
      <c r="L8" s="33"/>
    </row>
    <row r="9" spans="2:56" s="1" customFormat="1" ht="16.5" customHeight="1">
      <c r="B9" s="33"/>
      <c r="E9" s="290" t="s">
        <v>808</v>
      </c>
      <c r="F9" s="329"/>
      <c r="G9" s="329"/>
      <c r="H9" s="329"/>
      <c r="L9" s="33"/>
    </row>
    <row r="10" spans="2:56" s="1" customFormat="1" ht="10.199999999999999">
      <c r="B10" s="33"/>
      <c r="L10" s="33"/>
    </row>
    <row r="11" spans="2:5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5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</row>
    <row r="13" spans="2:56" s="1" customFormat="1" ht="10.8" customHeight="1">
      <c r="B13" s="33"/>
      <c r="L13" s="33"/>
    </row>
    <row r="14" spans="2:5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5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56" s="1" customFormat="1" ht="6.9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12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40</v>
      </c>
      <c r="J30" s="64">
        <f>ROUND(J84,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ROUND((SUM(BE84:BE146)),  2)</f>
        <v>0</v>
      </c>
      <c r="I33" s="91">
        <v>0.21</v>
      </c>
      <c r="J33" s="90">
        <f>ROUND(((SUM(BE84:BE146))*I33),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ROUND((SUM(BF84:BF146)),  2)</f>
        <v>0</v>
      </c>
      <c r="I34" s="91">
        <v>0.15</v>
      </c>
      <c r="J34" s="90">
        <f>ROUND(((SUM(BF84:BF146))*I34),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ROUND((SUM(BG84:BG146)),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ROUND((SUM(BH84:BH146)),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ROUND((SUM(BI84:BI146)),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>SO12 - Sadové úpravy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J84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119</v>
      </c>
      <c r="E60" s="103"/>
      <c r="F60" s="103"/>
      <c r="G60" s="103"/>
      <c r="H60" s="103"/>
      <c r="I60" s="103"/>
      <c r="J60" s="104">
        <f>J85</f>
        <v>0</v>
      </c>
      <c r="L60" s="101"/>
    </row>
    <row r="61" spans="2:47" s="9" customFormat="1" ht="19.95" customHeight="1">
      <c r="B61" s="105"/>
      <c r="D61" s="106" t="s">
        <v>120</v>
      </c>
      <c r="E61" s="107"/>
      <c r="F61" s="107"/>
      <c r="G61" s="107"/>
      <c r="H61" s="107"/>
      <c r="I61" s="107"/>
      <c r="J61" s="108">
        <f>J86</f>
        <v>0</v>
      </c>
      <c r="L61" s="105"/>
    </row>
    <row r="62" spans="2:47" s="9" customFormat="1" ht="14.85" customHeight="1">
      <c r="B62" s="105"/>
      <c r="D62" s="106" t="s">
        <v>121</v>
      </c>
      <c r="E62" s="107"/>
      <c r="F62" s="107"/>
      <c r="G62" s="107"/>
      <c r="H62" s="107"/>
      <c r="I62" s="107"/>
      <c r="J62" s="108">
        <f>J87</f>
        <v>0</v>
      </c>
      <c r="L62" s="105"/>
    </row>
    <row r="63" spans="2:47" s="9" customFormat="1" ht="14.85" customHeight="1">
      <c r="B63" s="105"/>
      <c r="D63" s="106" t="s">
        <v>123</v>
      </c>
      <c r="E63" s="107"/>
      <c r="F63" s="107"/>
      <c r="G63" s="107"/>
      <c r="H63" s="107"/>
      <c r="I63" s="107"/>
      <c r="J63" s="108">
        <f>J96</f>
        <v>0</v>
      </c>
      <c r="L63" s="105"/>
    </row>
    <row r="64" spans="2:47" s="9" customFormat="1" ht="14.85" customHeight="1">
      <c r="B64" s="105"/>
      <c r="D64" s="106" t="s">
        <v>125</v>
      </c>
      <c r="E64" s="107"/>
      <c r="F64" s="107"/>
      <c r="G64" s="107"/>
      <c r="H64" s="107"/>
      <c r="I64" s="107"/>
      <c r="J64" s="108">
        <f>J103</f>
        <v>0</v>
      </c>
      <c r="L64" s="105"/>
    </row>
    <row r="65" spans="2:12" s="1" customFormat="1" ht="21.75" customHeight="1">
      <c r="B65" s="33"/>
      <c r="L65" s="33"/>
    </row>
    <row r="66" spans="2:12" s="1" customFormat="1" ht="6.9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" customHeight="1">
      <c r="B71" s="33"/>
      <c r="C71" s="22" t="s">
        <v>133</v>
      </c>
      <c r="L71" s="33"/>
    </row>
    <row r="72" spans="2:12" s="1" customFormat="1" ht="6.9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7" t="str">
        <f>E7</f>
        <v>Vybudování volnočasového areálu na poz. č.k. 629/2 v k.ú. Žernovka</v>
      </c>
      <c r="F74" s="328"/>
      <c r="G74" s="328"/>
      <c r="H74" s="328"/>
      <c r="L74" s="33"/>
    </row>
    <row r="75" spans="2:12" s="1" customFormat="1" ht="12" customHeight="1">
      <c r="B75" s="33"/>
      <c r="C75" s="28" t="s">
        <v>113</v>
      </c>
      <c r="L75" s="33"/>
    </row>
    <row r="76" spans="2:12" s="1" customFormat="1" ht="16.5" customHeight="1">
      <c r="B76" s="33"/>
      <c r="E76" s="290" t="str">
        <f>E9</f>
        <v>SO12 - Sadové úpravy</v>
      </c>
      <c r="F76" s="329"/>
      <c r="G76" s="329"/>
      <c r="H76" s="329"/>
      <c r="L76" s="33"/>
    </row>
    <row r="77" spans="2:12" s="1" customFormat="1" ht="6.9" customHeight="1">
      <c r="B77" s="33"/>
      <c r="L77" s="33"/>
    </row>
    <row r="78" spans="2:12" s="1" customFormat="1" ht="12" customHeight="1">
      <c r="B78" s="33"/>
      <c r="C78" s="28" t="s">
        <v>21</v>
      </c>
      <c r="F78" s="26" t="str">
        <f>F12</f>
        <v>Mukařov</v>
      </c>
      <c r="I78" s="28" t="s">
        <v>23</v>
      </c>
      <c r="J78" s="50" t="str">
        <f>IF(J12="","",J12)</f>
        <v>30. 6. 2023</v>
      </c>
      <c r="L78" s="33"/>
    </row>
    <row r="79" spans="2:12" s="1" customFormat="1" ht="6.9" customHeight="1">
      <c r="B79" s="33"/>
      <c r="L79" s="33"/>
    </row>
    <row r="80" spans="2:12" s="1" customFormat="1" ht="15.15" customHeight="1">
      <c r="B80" s="33"/>
      <c r="C80" s="28" t="s">
        <v>25</v>
      </c>
      <c r="F80" s="26" t="str">
        <f>E15</f>
        <v>Obec Mukařov</v>
      </c>
      <c r="I80" s="28" t="s">
        <v>31</v>
      </c>
      <c r="J80" s="31" t="str">
        <f>E21</f>
        <v xml:space="preserve"> </v>
      </c>
      <c r="L80" s="33"/>
    </row>
    <row r="81" spans="2:65" s="1" customFormat="1" ht="15.15" customHeight="1">
      <c r="B81" s="33"/>
      <c r="C81" s="28" t="s">
        <v>29</v>
      </c>
      <c r="F81" s="26" t="str">
        <f>IF(E18="","",E18)</f>
        <v>Vyplň údaj</v>
      </c>
      <c r="I81" s="28" t="s">
        <v>34</v>
      </c>
      <c r="J81" s="31" t="str">
        <f>E24</f>
        <v>Ing. Theodor Collino</v>
      </c>
      <c r="L81" s="33"/>
    </row>
    <row r="82" spans="2:65" s="1" customFormat="1" ht="10.35" customHeight="1">
      <c r="B82" s="33"/>
      <c r="L82" s="33"/>
    </row>
    <row r="83" spans="2:65" s="10" customFormat="1" ht="29.25" customHeight="1">
      <c r="B83" s="109"/>
      <c r="C83" s="110" t="s">
        <v>134</v>
      </c>
      <c r="D83" s="111" t="s">
        <v>59</v>
      </c>
      <c r="E83" s="111" t="s">
        <v>55</v>
      </c>
      <c r="F83" s="111" t="s">
        <v>56</v>
      </c>
      <c r="G83" s="111" t="s">
        <v>135</v>
      </c>
      <c r="H83" s="111" t="s">
        <v>136</v>
      </c>
      <c r="I83" s="111" t="s">
        <v>137</v>
      </c>
      <c r="J83" s="111" t="s">
        <v>117</v>
      </c>
      <c r="K83" s="112" t="s">
        <v>138</v>
      </c>
      <c r="L83" s="109"/>
      <c r="M83" s="57" t="s">
        <v>19</v>
      </c>
      <c r="N83" s="58" t="s">
        <v>44</v>
      </c>
      <c r="O83" s="58" t="s">
        <v>139</v>
      </c>
      <c r="P83" s="58" t="s">
        <v>140</v>
      </c>
      <c r="Q83" s="58" t="s">
        <v>141</v>
      </c>
      <c r="R83" s="58" t="s">
        <v>142</v>
      </c>
      <c r="S83" s="58" t="s">
        <v>143</v>
      </c>
      <c r="T83" s="59" t="s">
        <v>144</v>
      </c>
    </row>
    <row r="84" spans="2:65" s="1" customFormat="1" ht="22.8" customHeight="1">
      <c r="B84" s="33"/>
      <c r="C84" s="62" t="s">
        <v>145</v>
      </c>
      <c r="J84" s="113">
        <f>BK84</f>
        <v>0</v>
      </c>
      <c r="L84" s="33"/>
      <c r="M84" s="60"/>
      <c r="N84" s="51"/>
      <c r="O84" s="51"/>
      <c r="P84" s="114">
        <f>P85</f>
        <v>0</v>
      </c>
      <c r="Q84" s="51"/>
      <c r="R84" s="114">
        <f>R85</f>
        <v>22.747199999999999</v>
      </c>
      <c r="S84" s="51"/>
      <c r="T84" s="115">
        <f>T85</f>
        <v>0</v>
      </c>
      <c r="AT84" s="18" t="s">
        <v>73</v>
      </c>
      <c r="AU84" s="18" t="s">
        <v>118</v>
      </c>
      <c r="BK84" s="116">
        <f>BK85</f>
        <v>0</v>
      </c>
    </row>
    <row r="85" spans="2:65" s="11" customFormat="1" ht="25.95" customHeight="1">
      <c r="B85" s="117"/>
      <c r="D85" s="118" t="s">
        <v>73</v>
      </c>
      <c r="E85" s="119" t="s">
        <v>146</v>
      </c>
      <c r="F85" s="119" t="s">
        <v>147</v>
      </c>
      <c r="I85" s="120"/>
      <c r="J85" s="121">
        <f>BK85</f>
        <v>0</v>
      </c>
      <c r="L85" s="117"/>
      <c r="M85" s="122"/>
      <c r="P85" s="123">
        <f>P86</f>
        <v>0</v>
      </c>
      <c r="R85" s="123">
        <f>R86</f>
        <v>22.747199999999999</v>
      </c>
      <c r="T85" s="124">
        <f>T86</f>
        <v>0</v>
      </c>
      <c r="AR85" s="118" t="s">
        <v>82</v>
      </c>
      <c r="AT85" s="125" t="s">
        <v>73</v>
      </c>
      <c r="AU85" s="125" t="s">
        <v>74</v>
      </c>
      <c r="AY85" s="118" t="s">
        <v>148</v>
      </c>
      <c r="BK85" s="126">
        <f>BK86</f>
        <v>0</v>
      </c>
    </row>
    <row r="86" spans="2:65" s="11" customFormat="1" ht="22.8" customHeight="1">
      <c r="B86" s="117"/>
      <c r="D86" s="118" t="s">
        <v>73</v>
      </c>
      <c r="E86" s="127" t="s">
        <v>82</v>
      </c>
      <c r="F86" s="127" t="s">
        <v>149</v>
      </c>
      <c r="I86" s="120"/>
      <c r="J86" s="128">
        <f>BK86</f>
        <v>0</v>
      </c>
      <c r="L86" s="117"/>
      <c r="M86" s="122"/>
      <c r="P86" s="123">
        <f>P87+P96+P103</f>
        <v>0</v>
      </c>
      <c r="R86" s="123">
        <f>R87+R96+R103</f>
        <v>22.747199999999999</v>
      </c>
      <c r="T86" s="124">
        <f>T87+T96+T103</f>
        <v>0</v>
      </c>
      <c r="AR86" s="118" t="s">
        <v>82</v>
      </c>
      <c r="AT86" s="125" t="s">
        <v>73</v>
      </c>
      <c r="AU86" s="125" t="s">
        <v>82</v>
      </c>
      <c r="AY86" s="118" t="s">
        <v>148</v>
      </c>
      <c r="BK86" s="126">
        <f>BK87+BK96+BK103</f>
        <v>0</v>
      </c>
    </row>
    <row r="87" spans="2:65" s="11" customFormat="1" ht="20.85" customHeight="1">
      <c r="B87" s="117"/>
      <c r="D87" s="118" t="s">
        <v>73</v>
      </c>
      <c r="E87" s="127" t="s">
        <v>162</v>
      </c>
      <c r="F87" s="127" t="s">
        <v>163</v>
      </c>
      <c r="I87" s="120"/>
      <c r="J87" s="128">
        <f>BK87</f>
        <v>0</v>
      </c>
      <c r="L87" s="117"/>
      <c r="M87" s="122"/>
      <c r="P87" s="123">
        <f>SUM(P88:P95)</f>
        <v>0</v>
      </c>
      <c r="R87" s="123">
        <f>SUM(R88:R95)</f>
        <v>0</v>
      </c>
      <c r="T87" s="124">
        <f>SUM(T88:T95)</f>
        <v>0</v>
      </c>
      <c r="AR87" s="118" t="s">
        <v>82</v>
      </c>
      <c r="AT87" s="125" t="s">
        <v>73</v>
      </c>
      <c r="AU87" s="125" t="s">
        <v>84</v>
      </c>
      <c r="AY87" s="118" t="s">
        <v>148</v>
      </c>
      <c r="BK87" s="126">
        <f>SUM(BK88:BK95)</f>
        <v>0</v>
      </c>
    </row>
    <row r="88" spans="2:65" s="1" customFormat="1" ht="24.15" customHeight="1">
      <c r="B88" s="33"/>
      <c r="C88" s="129" t="s">
        <v>82</v>
      </c>
      <c r="D88" s="129" t="s">
        <v>150</v>
      </c>
      <c r="E88" s="130" t="s">
        <v>164</v>
      </c>
      <c r="F88" s="131" t="s">
        <v>165</v>
      </c>
      <c r="G88" s="132" t="s">
        <v>153</v>
      </c>
      <c r="H88" s="133">
        <v>118.2</v>
      </c>
      <c r="I88" s="134"/>
      <c r="J88" s="135">
        <f>ROUND(I88*H88,2)</f>
        <v>0</v>
      </c>
      <c r="K88" s="131" t="s">
        <v>154</v>
      </c>
      <c r="L88" s="33"/>
      <c r="M88" s="136" t="s">
        <v>19</v>
      </c>
      <c r="N88" s="137" t="s">
        <v>45</v>
      </c>
      <c r="P88" s="138">
        <f>O88*H88</f>
        <v>0</v>
      </c>
      <c r="Q88" s="138">
        <v>0</v>
      </c>
      <c r="R88" s="138">
        <f>Q88*H88</f>
        <v>0</v>
      </c>
      <c r="S88" s="138">
        <v>0</v>
      </c>
      <c r="T88" s="139">
        <f>S88*H88</f>
        <v>0</v>
      </c>
      <c r="AR88" s="140" t="s">
        <v>155</v>
      </c>
      <c r="AT88" s="140" t="s">
        <v>150</v>
      </c>
      <c r="AU88" s="140" t="s">
        <v>166</v>
      </c>
      <c r="AY88" s="18" t="s">
        <v>148</v>
      </c>
      <c r="BE88" s="141">
        <f>IF(N88="základní",J88,0)</f>
        <v>0</v>
      </c>
      <c r="BF88" s="141">
        <f>IF(N88="snížená",J88,0)</f>
        <v>0</v>
      </c>
      <c r="BG88" s="141">
        <f>IF(N88="zákl. přenesená",J88,0)</f>
        <v>0</v>
      </c>
      <c r="BH88" s="141">
        <f>IF(N88="sníž. přenesená",J88,0)</f>
        <v>0</v>
      </c>
      <c r="BI88" s="141">
        <f>IF(N88="nulová",J88,0)</f>
        <v>0</v>
      </c>
      <c r="BJ88" s="18" t="s">
        <v>82</v>
      </c>
      <c r="BK88" s="141">
        <f>ROUND(I88*H88,2)</f>
        <v>0</v>
      </c>
      <c r="BL88" s="18" t="s">
        <v>155</v>
      </c>
      <c r="BM88" s="140" t="s">
        <v>809</v>
      </c>
    </row>
    <row r="89" spans="2:65" s="1" customFormat="1" ht="10.199999999999999">
      <c r="B89" s="33"/>
      <c r="D89" s="142" t="s">
        <v>157</v>
      </c>
      <c r="F89" s="143" t="s">
        <v>168</v>
      </c>
      <c r="I89" s="144"/>
      <c r="L89" s="33"/>
      <c r="M89" s="145"/>
      <c r="T89" s="54"/>
      <c r="AT89" s="18" t="s">
        <v>157</v>
      </c>
      <c r="AU89" s="18" t="s">
        <v>166</v>
      </c>
    </row>
    <row r="90" spans="2:65" s="14" customFormat="1" ht="10.199999999999999">
      <c r="B90" s="161"/>
      <c r="D90" s="147" t="s">
        <v>159</v>
      </c>
      <c r="E90" s="162" t="s">
        <v>19</v>
      </c>
      <c r="F90" s="163" t="s">
        <v>169</v>
      </c>
      <c r="H90" s="162" t="s">
        <v>19</v>
      </c>
      <c r="I90" s="164"/>
      <c r="L90" s="161"/>
      <c r="M90" s="165"/>
      <c r="T90" s="166"/>
      <c r="AT90" s="162" t="s">
        <v>159</v>
      </c>
      <c r="AU90" s="162" t="s">
        <v>166</v>
      </c>
      <c r="AV90" s="14" t="s">
        <v>82</v>
      </c>
      <c r="AW90" s="14" t="s">
        <v>33</v>
      </c>
      <c r="AX90" s="14" t="s">
        <v>74</v>
      </c>
      <c r="AY90" s="162" t="s">
        <v>148</v>
      </c>
    </row>
    <row r="91" spans="2:65" s="12" customFormat="1" ht="10.199999999999999">
      <c r="B91" s="146"/>
      <c r="D91" s="147" t="s">
        <v>159</v>
      </c>
      <c r="E91" s="148" t="s">
        <v>19</v>
      </c>
      <c r="F91" s="149" t="s">
        <v>810</v>
      </c>
      <c r="H91" s="150">
        <v>118.2</v>
      </c>
      <c r="I91" s="151"/>
      <c r="L91" s="146"/>
      <c r="M91" s="152"/>
      <c r="T91" s="153"/>
      <c r="AT91" s="148" t="s">
        <v>159</v>
      </c>
      <c r="AU91" s="148" t="s">
        <v>166</v>
      </c>
      <c r="AV91" s="12" t="s">
        <v>84</v>
      </c>
      <c r="AW91" s="12" t="s">
        <v>33</v>
      </c>
      <c r="AX91" s="12" t="s">
        <v>74</v>
      </c>
      <c r="AY91" s="148" t="s">
        <v>148</v>
      </c>
    </row>
    <row r="92" spans="2:65" s="15" customFormat="1" ht="10.199999999999999">
      <c r="B92" s="167"/>
      <c r="D92" s="147" t="s">
        <v>159</v>
      </c>
      <c r="E92" s="168" t="s">
        <v>811</v>
      </c>
      <c r="F92" s="169" t="s">
        <v>171</v>
      </c>
      <c r="H92" s="170">
        <v>118.2</v>
      </c>
      <c r="I92" s="171"/>
      <c r="L92" s="167"/>
      <c r="M92" s="172"/>
      <c r="T92" s="173"/>
      <c r="AT92" s="168" t="s">
        <v>159</v>
      </c>
      <c r="AU92" s="168" t="s">
        <v>166</v>
      </c>
      <c r="AV92" s="15" t="s">
        <v>166</v>
      </c>
      <c r="AW92" s="15" t="s">
        <v>33</v>
      </c>
      <c r="AX92" s="15" t="s">
        <v>82</v>
      </c>
      <c r="AY92" s="168" t="s">
        <v>148</v>
      </c>
    </row>
    <row r="93" spans="2:65" s="1" customFormat="1" ht="44.25" customHeight="1">
      <c r="B93" s="33"/>
      <c r="C93" s="129" t="s">
        <v>84</v>
      </c>
      <c r="D93" s="129" t="s">
        <v>150</v>
      </c>
      <c r="E93" s="130" t="s">
        <v>177</v>
      </c>
      <c r="F93" s="131" t="s">
        <v>178</v>
      </c>
      <c r="G93" s="132" t="s">
        <v>153</v>
      </c>
      <c r="H93" s="133">
        <v>118.2</v>
      </c>
      <c r="I93" s="134"/>
      <c r="J93" s="135">
        <f>ROUND(I93*H93,2)</f>
        <v>0</v>
      </c>
      <c r="K93" s="131" t="s">
        <v>154</v>
      </c>
      <c r="L93" s="33"/>
      <c r="M93" s="136" t="s">
        <v>19</v>
      </c>
      <c r="N93" s="137" t="s">
        <v>45</v>
      </c>
      <c r="P93" s="138">
        <f>O93*H93</f>
        <v>0</v>
      </c>
      <c r="Q93" s="138">
        <v>0</v>
      </c>
      <c r="R93" s="138">
        <f>Q93*H93</f>
        <v>0</v>
      </c>
      <c r="S93" s="138">
        <v>0</v>
      </c>
      <c r="T93" s="139">
        <f>S93*H93</f>
        <v>0</v>
      </c>
      <c r="AR93" s="140" t="s">
        <v>155</v>
      </c>
      <c r="AT93" s="140" t="s">
        <v>150</v>
      </c>
      <c r="AU93" s="140" t="s">
        <v>166</v>
      </c>
      <c r="AY93" s="18" t="s">
        <v>148</v>
      </c>
      <c r="BE93" s="141">
        <f>IF(N93="základní",J93,0)</f>
        <v>0</v>
      </c>
      <c r="BF93" s="141">
        <f>IF(N93="snížená",J93,0)</f>
        <v>0</v>
      </c>
      <c r="BG93" s="141">
        <f>IF(N93="zákl. přenesená",J93,0)</f>
        <v>0</v>
      </c>
      <c r="BH93" s="141">
        <f>IF(N93="sníž. přenesená",J93,0)</f>
        <v>0</v>
      </c>
      <c r="BI93" s="141">
        <f>IF(N93="nulová",J93,0)</f>
        <v>0</v>
      </c>
      <c r="BJ93" s="18" t="s">
        <v>82</v>
      </c>
      <c r="BK93" s="141">
        <f>ROUND(I93*H93,2)</f>
        <v>0</v>
      </c>
      <c r="BL93" s="18" t="s">
        <v>155</v>
      </c>
      <c r="BM93" s="140" t="s">
        <v>812</v>
      </c>
    </row>
    <row r="94" spans="2:65" s="1" customFormat="1" ht="10.199999999999999">
      <c r="B94" s="33"/>
      <c r="D94" s="142" t="s">
        <v>157</v>
      </c>
      <c r="F94" s="143" t="s">
        <v>180</v>
      </c>
      <c r="I94" s="144"/>
      <c r="L94" s="33"/>
      <c r="M94" s="145"/>
      <c r="T94" s="54"/>
      <c r="AT94" s="18" t="s">
        <v>157</v>
      </c>
      <c r="AU94" s="18" t="s">
        <v>166</v>
      </c>
    </row>
    <row r="95" spans="2:65" s="12" customFormat="1" ht="10.199999999999999">
      <c r="B95" s="146"/>
      <c r="D95" s="147" t="s">
        <v>159</v>
      </c>
      <c r="E95" s="148" t="s">
        <v>19</v>
      </c>
      <c r="F95" s="149" t="s">
        <v>813</v>
      </c>
      <c r="H95" s="150">
        <v>118.2</v>
      </c>
      <c r="I95" s="151"/>
      <c r="L95" s="146"/>
      <c r="M95" s="152"/>
      <c r="T95" s="153"/>
      <c r="AT95" s="148" t="s">
        <v>159</v>
      </c>
      <c r="AU95" s="148" t="s">
        <v>166</v>
      </c>
      <c r="AV95" s="12" t="s">
        <v>84</v>
      </c>
      <c r="AW95" s="12" t="s">
        <v>33</v>
      </c>
      <c r="AX95" s="12" t="s">
        <v>82</v>
      </c>
      <c r="AY95" s="148" t="s">
        <v>148</v>
      </c>
    </row>
    <row r="96" spans="2:65" s="11" customFormat="1" ht="20.85" customHeight="1">
      <c r="B96" s="117"/>
      <c r="D96" s="118" t="s">
        <v>73</v>
      </c>
      <c r="E96" s="127" t="s">
        <v>193</v>
      </c>
      <c r="F96" s="127" t="s">
        <v>194</v>
      </c>
      <c r="I96" s="120"/>
      <c r="J96" s="128">
        <f>BK96</f>
        <v>0</v>
      </c>
      <c r="L96" s="117"/>
      <c r="M96" s="122"/>
      <c r="P96" s="123">
        <f>SUM(P97:P102)</f>
        <v>0</v>
      </c>
      <c r="R96" s="123">
        <f>SUM(R97:R102)</f>
        <v>0</v>
      </c>
      <c r="T96" s="124">
        <f>SUM(T97:T102)</f>
        <v>0</v>
      </c>
      <c r="AR96" s="118" t="s">
        <v>82</v>
      </c>
      <c r="AT96" s="125" t="s">
        <v>73</v>
      </c>
      <c r="AU96" s="125" t="s">
        <v>84</v>
      </c>
      <c r="AY96" s="118" t="s">
        <v>148</v>
      </c>
      <c r="BK96" s="126">
        <f>SUM(BK97:BK102)</f>
        <v>0</v>
      </c>
    </row>
    <row r="97" spans="2:65" s="1" customFormat="1" ht="62.7" customHeight="1">
      <c r="B97" s="33"/>
      <c r="C97" s="129" t="s">
        <v>166</v>
      </c>
      <c r="D97" s="129" t="s">
        <v>150</v>
      </c>
      <c r="E97" s="130" t="s">
        <v>196</v>
      </c>
      <c r="F97" s="131" t="s">
        <v>197</v>
      </c>
      <c r="G97" s="132" t="s">
        <v>153</v>
      </c>
      <c r="H97" s="133">
        <v>177.3</v>
      </c>
      <c r="I97" s="134"/>
      <c r="J97" s="135">
        <f>ROUND(I97*H97,2)</f>
        <v>0</v>
      </c>
      <c r="K97" s="131" t="s">
        <v>154</v>
      </c>
      <c r="L97" s="33"/>
      <c r="M97" s="136" t="s">
        <v>19</v>
      </c>
      <c r="N97" s="137" t="s">
        <v>45</v>
      </c>
      <c r="P97" s="138">
        <f>O97*H97</f>
        <v>0</v>
      </c>
      <c r="Q97" s="138">
        <v>0</v>
      </c>
      <c r="R97" s="138">
        <f>Q97*H97</f>
        <v>0</v>
      </c>
      <c r="S97" s="138">
        <v>0</v>
      </c>
      <c r="T97" s="139">
        <f>S97*H97</f>
        <v>0</v>
      </c>
      <c r="AR97" s="140" t="s">
        <v>155</v>
      </c>
      <c r="AT97" s="140" t="s">
        <v>150</v>
      </c>
      <c r="AU97" s="140" t="s">
        <v>166</v>
      </c>
      <c r="AY97" s="18" t="s">
        <v>148</v>
      </c>
      <c r="BE97" s="141">
        <f>IF(N97="základní",J97,0)</f>
        <v>0</v>
      </c>
      <c r="BF97" s="141">
        <f>IF(N97="snížená",J97,0)</f>
        <v>0</v>
      </c>
      <c r="BG97" s="141">
        <f>IF(N97="zákl. přenesená",J97,0)</f>
        <v>0</v>
      </c>
      <c r="BH97" s="141">
        <f>IF(N97="sníž. přenesená",J97,0)</f>
        <v>0</v>
      </c>
      <c r="BI97" s="141">
        <f>IF(N97="nulová",J97,0)</f>
        <v>0</v>
      </c>
      <c r="BJ97" s="18" t="s">
        <v>82</v>
      </c>
      <c r="BK97" s="141">
        <f>ROUND(I97*H97,2)</f>
        <v>0</v>
      </c>
      <c r="BL97" s="18" t="s">
        <v>155</v>
      </c>
      <c r="BM97" s="140" t="s">
        <v>814</v>
      </c>
    </row>
    <row r="98" spans="2:65" s="1" customFormat="1" ht="10.199999999999999">
      <c r="B98" s="33"/>
      <c r="D98" s="142" t="s">
        <v>157</v>
      </c>
      <c r="F98" s="143" t="s">
        <v>199</v>
      </c>
      <c r="I98" s="144"/>
      <c r="L98" s="33"/>
      <c r="M98" s="145"/>
      <c r="T98" s="54"/>
      <c r="AT98" s="18" t="s">
        <v>157</v>
      </c>
      <c r="AU98" s="18" t="s">
        <v>166</v>
      </c>
    </row>
    <row r="99" spans="2:65" s="12" customFormat="1" ht="10.199999999999999">
      <c r="B99" s="146"/>
      <c r="D99" s="147" t="s">
        <v>159</v>
      </c>
      <c r="E99" s="148" t="s">
        <v>19</v>
      </c>
      <c r="F99" s="149" t="s">
        <v>815</v>
      </c>
      <c r="H99" s="150">
        <v>177.3</v>
      </c>
      <c r="I99" s="151"/>
      <c r="L99" s="146"/>
      <c r="M99" s="152"/>
      <c r="T99" s="153"/>
      <c r="AT99" s="148" t="s">
        <v>159</v>
      </c>
      <c r="AU99" s="148" t="s">
        <v>166</v>
      </c>
      <c r="AV99" s="12" t="s">
        <v>84</v>
      </c>
      <c r="AW99" s="12" t="s">
        <v>33</v>
      </c>
      <c r="AX99" s="12" t="s">
        <v>82</v>
      </c>
      <c r="AY99" s="148" t="s">
        <v>148</v>
      </c>
    </row>
    <row r="100" spans="2:65" s="1" customFormat="1" ht="62.7" customHeight="1">
      <c r="B100" s="33"/>
      <c r="C100" s="129" t="s">
        <v>155</v>
      </c>
      <c r="D100" s="129" t="s">
        <v>150</v>
      </c>
      <c r="E100" s="130" t="s">
        <v>816</v>
      </c>
      <c r="F100" s="131" t="s">
        <v>817</v>
      </c>
      <c r="G100" s="132" t="s">
        <v>153</v>
      </c>
      <c r="H100" s="133">
        <v>118.2</v>
      </c>
      <c r="I100" s="134"/>
      <c r="J100" s="135">
        <f>ROUND(I100*H100,2)</f>
        <v>0</v>
      </c>
      <c r="K100" s="131" t="s">
        <v>154</v>
      </c>
      <c r="L100" s="33"/>
      <c r="M100" s="136" t="s">
        <v>19</v>
      </c>
      <c r="N100" s="137" t="s">
        <v>45</v>
      </c>
      <c r="P100" s="138">
        <f>O100*H100</f>
        <v>0</v>
      </c>
      <c r="Q100" s="138">
        <v>0</v>
      </c>
      <c r="R100" s="138">
        <f>Q100*H100</f>
        <v>0</v>
      </c>
      <c r="S100" s="138">
        <v>0</v>
      </c>
      <c r="T100" s="139">
        <f>S100*H100</f>
        <v>0</v>
      </c>
      <c r="AR100" s="140" t="s">
        <v>155</v>
      </c>
      <c r="AT100" s="140" t="s">
        <v>150</v>
      </c>
      <c r="AU100" s="140" t="s">
        <v>166</v>
      </c>
      <c r="AY100" s="18" t="s">
        <v>148</v>
      </c>
      <c r="BE100" s="141">
        <f>IF(N100="základní",J100,0)</f>
        <v>0</v>
      </c>
      <c r="BF100" s="141">
        <f>IF(N100="snížená",J100,0)</f>
        <v>0</v>
      </c>
      <c r="BG100" s="141">
        <f>IF(N100="zákl. přenesená",J100,0)</f>
        <v>0</v>
      </c>
      <c r="BH100" s="141">
        <f>IF(N100="sníž. přenesená",J100,0)</f>
        <v>0</v>
      </c>
      <c r="BI100" s="141">
        <f>IF(N100="nulová",J100,0)</f>
        <v>0</v>
      </c>
      <c r="BJ100" s="18" t="s">
        <v>82</v>
      </c>
      <c r="BK100" s="141">
        <f>ROUND(I100*H100,2)</f>
        <v>0</v>
      </c>
      <c r="BL100" s="18" t="s">
        <v>155</v>
      </c>
      <c r="BM100" s="140" t="s">
        <v>818</v>
      </c>
    </row>
    <row r="101" spans="2:65" s="1" customFormat="1" ht="10.199999999999999">
      <c r="B101" s="33"/>
      <c r="D101" s="142" t="s">
        <v>157</v>
      </c>
      <c r="F101" s="143" t="s">
        <v>819</v>
      </c>
      <c r="I101" s="144"/>
      <c r="L101" s="33"/>
      <c r="M101" s="145"/>
      <c r="T101" s="54"/>
      <c r="AT101" s="18" t="s">
        <v>157</v>
      </c>
      <c r="AU101" s="18" t="s">
        <v>166</v>
      </c>
    </row>
    <row r="102" spans="2:65" s="12" customFormat="1" ht="10.199999999999999">
      <c r="B102" s="146"/>
      <c r="D102" s="147" t="s">
        <v>159</v>
      </c>
      <c r="E102" s="148" t="s">
        <v>19</v>
      </c>
      <c r="F102" s="149" t="s">
        <v>820</v>
      </c>
      <c r="H102" s="150">
        <v>118.2</v>
      </c>
      <c r="I102" s="151"/>
      <c r="L102" s="146"/>
      <c r="M102" s="152"/>
      <c r="T102" s="153"/>
      <c r="AT102" s="148" t="s">
        <v>159</v>
      </c>
      <c r="AU102" s="148" t="s">
        <v>166</v>
      </c>
      <c r="AV102" s="12" t="s">
        <v>84</v>
      </c>
      <c r="AW102" s="12" t="s">
        <v>33</v>
      </c>
      <c r="AX102" s="12" t="s">
        <v>82</v>
      </c>
      <c r="AY102" s="148" t="s">
        <v>148</v>
      </c>
    </row>
    <row r="103" spans="2:65" s="11" customFormat="1" ht="20.85" customHeight="1">
      <c r="B103" s="117"/>
      <c r="D103" s="118" t="s">
        <v>73</v>
      </c>
      <c r="E103" s="127" t="s">
        <v>216</v>
      </c>
      <c r="F103" s="127" t="s">
        <v>217</v>
      </c>
      <c r="I103" s="120"/>
      <c r="J103" s="128">
        <f>BK103</f>
        <v>0</v>
      </c>
      <c r="L103" s="117"/>
      <c r="M103" s="122"/>
      <c r="P103" s="123">
        <f>SUM(P104:P146)</f>
        <v>0</v>
      </c>
      <c r="R103" s="123">
        <f>SUM(R104:R146)</f>
        <v>22.747199999999999</v>
      </c>
      <c r="T103" s="124">
        <f>SUM(T104:T146)</f>
        <v>0</v>
      </c>
      <c r="AR103" s="118" t="s">
        <v>82</v>
      </c>
      <c r="AT103" s="125" t="s">
        <v>73</v>
      </c>
      <c r="AU103" s="125" t="s">
        <v>84</v>
      </c>
      <c r="AY103" s="118" t="s">
        <v>148</v>
      </c>
      <c r="BK103" s="126">
        <f>SUM(BK104:BK146)</f>
        <v>0</v>
      </c>
    </row>
    <row r="104" spans="2:65" s="1" customFormat="1" ht="37.799999999999997" customHeight="1">
      <c r="B104" s="33"/>
      <c r="C104" s="129" t="s">
        <v>183</v>
      </c>
      <c r="D104" s="129" t="s">
        <v>150</v>
      </c>
      <c r="E104" s="130" t="s">
        <v>821</v>
      </c>
      <c r="F104" s="131" t="s">
        <v>822</v>
      </c>
      <c r="G104" s="132" t="s">
        <v>221</v>
      </c>
      <c r="H104" s="133">
        <v>591</v>
      </c>
      <c r="I104" s="134"/>
      <c r="J104" s="135">
        <f>ROUND(I104*H104,2)</f>
        <v>0</v>
      </c>
      <c r="K104" s="131" t="s">
        <v>154</v>
      </c>
      <c r="L104" s="33"/>
      <c r="M104" s="136" t="s">
        <v>19</v>
      </c>
      <c r="N104" s="137" t="s">
        <v>45</v>
      </c>
      <c r="P104" s="138">
        <f>O104*H104</f>
        <v>0</v>
      </c>
      <c r="Q104" s="138">
        <v>0</v>
      </c>
      <c r="R104" s="138">
        <f>Q104*H104</f>
        <v>0</v>
      </c>
      <c r="S104" s="138">
        <v>0</v>
      </c>
      <c r="T104" s="139">
        <f>S104*H104</f>
        <v>0</v>
      </c>
      <c r="AR104" s="140" t="s">
        <v>155</v>
      </c>
      <c r="AT104" s="140" t="s">
        <v>150</v>
      </c>
      <c r="AU104" s="140" t="s">
        <v>166</v>
      </c>
      <c r="AY104" s="18" t="s">
        <v>148</v>
      </c>
      <c r="BE104" s="141">
        <f>IF(N104="základní",J104,0)</f>
        <v>0</v>
      </c>
      <c r="BF104" s="141">
        <f>IF(N104="snížená",J104,0)</f>
        <v>0</v>
      </c>
      <c r="BG104" s="141">
        <f>IF(N104="zákl. přenesená",J104,0)</f>
        <v>0</v>
      </c>
      <c r="BH104" s="141">
        <f>IF(N104="sníž. přenesená",J104,0)</f>
        <v>0</v>
      </c>
      <c r="BI104" s="141">
        <f>IF(N104="nulová",J104,0)</f>
        <v>0</v>
      </c>
      <c r="BJ104" s="18" t="s">
        <v>82</v>
      </c>
      <c r="BK104" s="141">
        <f>ROUND(I104*H104,2)</f>
        <v>0</v>
      </c>
      <c r="BL104" s="18" t="s">
        <v>155</v>
      </c>
      <c r="BM104" s="140" t="s">
        <v>823</v>
      </c>
    </row>
    <row r="105" spans="2:65" s="1" customFormat="1" ht="10.199999999999999">
      <c r="B105" s="33"/>
      <c r="D105" s="142" t="s">
        <v>157</v>
      </c>
      <c r="F105" s="143" t="s">
        <v>824</v>
      </c>
      <c r="I105" s="144"/>
      <c r="L105" s="33"/>
      <c r="M105" s="145"/>
      <c r="T105" s="54"/>
      <c r="AT105" s="18" t="s">
        <v>157</v>
      </c>
      <c r="AU105" s="18" t="s">
        <v>166</v>
      </c>
    </row>
    <row r="106" spans="2:65" s="14" customFormat="1" ht="10.199999999999999">
      <c r="B106" s="161"/>
      <c r="D106" s="147" t="s">
        <v>159</v>
      </c>
      <c r="E106" s="162" t="s">
        <v>19</v>
      </c>
      <c r="F106" s="163" t="s">
        <v>825</v>
      </c>
      <c r="H106" s="162" t="s">
        <v>19</v>
      </c>
      <c r="I106" s="164"/>
      <c r="L106" s="161"/>
      <c r="M106" s="165"/>
      <c r="T106" s="166"/>
      <c r="AT106" s="162" t="s">
        <v>159</v>
      </c>
      <c r="AU106" s="162" t="s">
        <v>166</v>
      </c>
      <c r="AV106" s="14" t="s">
        <v>82</v>
      </c>
      <c r="AW106" s="14" t="s">
        <v>33</v>
      </c>
      <c r="AX106" s="14" t="s">
        <v>74</v>
      </c>
      <c r="AY106" s="162" t="s">
        <v>148</v>
      </c>
    </row>
    <row r="107" spans="2:65" s="12" customFormat="1" ht="10.199999999999999">
      <c r="B107" s="146"/>
      <c r="D107" s="147" t="s">
        <v>159</v>
      </c>
      <c r="E107" s="148" t="s">
        <v>19</v>
      </c>
      <c r="F107" s="149" t="s">
        <v>826</v>
      </c>
      <c r="H107" s="150">
        <v>591</v>
      </c>
      <c r="I107" s="151"/>
      <c r="L107" s="146"/>
      <c r="M107" s="152"/>
      <c r="T107" s="153"/>
      <c r="AT107" s="148" t="s">
        <v>159</v>
      </c>
      <c r="AU107" s="148" t="s">
        <v>166</v>
      </c>
      <c r="AV107" s="12" t="s">
        <v>84</v>
      </c>
      <c r="AW107" s="12" t="s">
        <v>33</v>
      </c>
      <c r="AX107" s="12" t="s">
        <v>74</v>
      </c>
      <c r="AY107" s="148" t="s">
        <v>148</v>
      </c>
    </row>
    <row r="108" spans="2:65" s="15" customFormat="1" ht="10.199999999999999">
      <c r="B108" s="167"/>
      <c r="D108" s="147" t="s">
        <v>159</v>
      </c>
      <c r="E108" s="168" t="s">
        <v>803</v>
      </c>
      <c r="F108" s="169" t="s">
        <v>171</v>
      </c>
      <c r="H108" s="170">
        <v>591</v>
      </c>
      <c r="I108" s="171"/>
      <c r="L108" s="167"/>
      <c r="M108" s="172"/>
      <c r="T108" s="173"/>
      <c r="AT108" s="168" t="s">
        <v>159</v>
      </c>
      <c r="AU108" s="168" t="s">
        <v>166</v>
      </c>
      <c r="AV108" s="15" t="s">
        <v>166</v>
      </c>
      <c r="AW108" s="15" t="s">
        <v>33</v>
      </c>
      <c r="AX108" s="15" t="s">
        <v>82</v>
      </c>
      <c r="AY108" s="168" t="s">
        <v>148</v>
      </c>
    </row>
    <row r="109" spans="2:65" s="14" customFormat="1" ht="10.199999999999999">
      <c r="B109" s="161"/>
      <c r="D109" s="147" t="s">
        <v>159</v>
      </c>
      <c r="E109" s="162" t="s">
        <v>19</v>
      </c>
      <c r="F109" s="163" t="s">
        <v>352</v>
      </c>
      <c r="H109" s="162" t="s">
        <v>19</v>
      </c>
      <c r="I109" s="164"/>
      <c r="L109" s="161"/>
      <c r="M109" s="165"/>
      <c r="T109" s="166"/>
      <c r="AT109" s="162" t="s">
        <v>159</v>
      </c>
      <c r="AU109" s="162" t="s">
        <v>166</v>
      </c>
      <c r="AV109" s="14" t="s">
        <v>82</v>
      </c>
      <c r="AW109" s="14" t="s">
        <v>33</v>
      </c>
      <c r="AX109" s="14" t="s">
        <v>74</v>
      </c>
      <c r="AY109" s="162" t="s">
        <v>148</v>
      </c>
    </row>
    <row r="110" spans="2:65" s="1" customFormat="1" ht="37.799999999999997" customHeight="1">
      <c r="B110" s="33"/>
      <c r="C110" s="129" t="s">
        <v>195</v>
      </c>
      <c r="D110" s="129" t="s">
        <v>150</v>
      </c>
      <c r="E110" s="130" t="s">
        <v>827</v>
      </c>
      <c r="F110" s="131" t="s">
        <v>828</v>
      </c>
      <c r="G110" s="132" t="s">
        <v>221</v>
      </c>
      <c r="H110" s="133">
        <v>591</v>
      </c>
      <c r="I110" s="134"/>
      <c r="J110" s="135">
        <f>ROUND(I110*H110,2)</f>
        <v>0</v>
      </c>
      <c r="K110" s="131" t="s">
        <v>154</v>
      </c>
      <c r="L110" s="33"/>
      <c r="M110" s="136" t="s">
        <v>19</v>
      </c>
      <c r="N110" s="137" t="s">
        <v>45</v>
      </c>
      <c r="P110" s="138">
        <f>O110*H110</f>
        <v>0</v>
      </c>
      <c r="Q110" s="138">
        <v>0</v>
      </c>
      <c r="R110" s="138">
        <f>Q110*H110</f>
        <v>0</v>
      </c>
      <c r="S110" s="138">
        <v>0</v>
      </c>
      <c r="T110" s="139">
        <f>S110*H110</f>
        <v>0</v>
      </c>
      <c r="AR110" s="140" t="s">
        <v>155</v>
      </c>
      <c r="AT110" s="140" t="s">
        <v>150</v>
      </c>
      <c r="AU110" s="140" t="s">
        <v>166</v>
      </c>
      <c r="AY110" s="18" t="s">
        <v>148</v>
      </c>
      <c r="BE110" s="141">
        <f>IF(N110="základní",J110,0)</f>
        <v>0</v>
      </c>
      <c r="BF110" s="141">
        <f>IF(N110="snížená",J110,0)</f>
        <v>0</v>
      </c>
      <c r="BG110" s="141">
        <f>IF(N110="zákl. přenesená",J110,0)</f>
        <v>0</v>
      </c>
      <c r="BH110" s="141">
        <f>IF(N110="sníž. přenesená",J110,0)</f>
        <v>0</v>
      </c>
      <c r="BI110" s="141">
        <f>IF(N110="nulová",J110,0)</f>
        <v>0</v>
      </c>
      <c r="BJ110" s="18" t="s">
        <v>82</v>
      </c>
      <c r="BK110" s="141">
        <f>ROUND(I110*H110,2)</f>
        <v>0</v>
      </c>
      <c r="BL110" s="18" t="s">
        <v>155</v>
      </c>
      <c r="BM110" s="140" t="s">
        <v>829</v>
      </c>
    </row>
    <row r="111" spans="2:65" s="1" customFormat="1" ht="10.199999999999999">
      <c r="B111" s="33"/>
      <c r="D111" s="142" t="s">
        <v>157</v>
      </c>
      <c r="F111" s="143" t="s">
        <v>830</v>
      </c>
      <c r="I111" s="144"/>
      <c r="L111" s="33"/>
      <c r="M111" s="145"/>
      <c r="T111" s="54"/>
      <c r="AT111" s="18" t="s">
        <v>157</v>
      </c>
      <c r="AU111" s="18" t="s">
        <v>166</v>
      </c>
    </row>
    <row r="112" spans="2:65" s="12" customFormat="1" ht="10.199999999999999">
      <c r="B112" s="146"/>
      <c r="D112" s="147" t="s">
        <v>159</v>
      </c>
      <c r="E112" s="148" t="s">
        <v>19</v>
      </c>
      <c r="F112" s="149" t="s">
        <v>831</v>
      </c>
      <c r="H112" s="150">
        <v>591</v>
      </c>
      <c r="I112" s="151"/>
      <c r="L112" s="146"/>
      <c r="M112" s="152"/>
      <c r="T112" s="153"/>
      <c r="AT112" s="148" t="s">
        <v>159</v>
      </c>
      <c r="AU112" s="148" t="s">
        <v>166</v>
      </c>
      <c r="AV112" s="12" t="s">
        <v>84</v>
      </c>
      <c r="AW112" s="12" t="s">
        <v>33</v>
      </c>
      <c r="AX112" s="12" t="s">
        <v>74</v>
      </c>
      <c r="AY112" s="148" t="s">
        <v>148</v>
      </c>
    </row>
    <row r="113" spans="2:65" s="15" customFormat="1" ht="10.199999999999999">
      <c r="B113" s="167"/>
      <c r="D113" s="147" t="s">
        <v>159</v>
      </c>
      <c r="E113" s="168" t="s">
        <v>19</v>
      </c>
      <c r="F113" s="169" t="s">
        <v>171</v>
      </c>
      <c r="H113" s="170">
        <v>591</v>
      </c>
      <c r="I113" s="171"/>
      <c r="L113" s="167"/>
      <c r="M113" s="172"/>
      <c r="T113" s="173"/>
      <c r="AT113" s="168" t="s">
        <v>159</v>
      </c>
      <c r="AU113" s="168" t="s">
        <v>166</v>
      </c>
      <c r="AV113" s="15" t="s">
        <v>166</v>
      </c>
      <c r="AW113" s="15" t="s">
        <v>33</v>
      </c>
      <c r="AX113" s="15" t="s">
        <v>82</v>
      </c>
      <c r="AY113" s="168" t="s">
        <v>148</v>
      </c>
    </row>
    <row r="114" spans="2:65" s="1" customFormat="1" ht="16.5" customHeight="1">
      <c r="B114" s="33"/>
      <c r="C114" s="175" t="s">
        <v>200</v>
      </c>
      <c r="D114" s="175" t="s">
        <v>275</v>
      </c>
      <c r="E114" s="176" t="s">
        <v>832</v>
      </c>
      <c r="F114" s="177" t="s">
        <v>833</v>
      </c>
      <c r="G114" s="178" t="s">
        <v>399</v>
      </c>
      <c r="H114" s="179">
        <v>17.73</v>
      </c>
      <c r="I114" s="180"/>
      <c r="J114" s="181">
        <f>ROUND(I114*H114,2)</f>
        <v>0</v>
      </c>
      <c r="K114" s="177" t="s">
        <v>154</v>
      </c>
      <c r="L114" s="182"/>
      <c r="M114" s="183" t="s">
        <v>19</v>
      </c>
      <c r="N114" s="184" t="s">
        <v>45</v>
      </c>
      <c r="P114" s="138">
        <f>O114*H114</f>
        <v>0</v>
      </c>
      <c r="Q114" s="138">
        <v>1E-3</v>
      </c>
      <c r="R114" s="138">
        <f>Q114*H114</f>
        <v>1.7729999999999999E-2</v>
      </c>
      <c r="S114" s="138">
        <v>0</v>
      </c>
      <c r="T114" s="139">
        <f>S114*H114</f>
        <v>0</v>
      </c>
      <c r="AR114" s="140" t="s">
        <v>210</v>
      </c>
      <c r="AT114" s="140" t="s">
        <v>275</v>
      </c>
      <c r="AU114" s="140" t="s">
        <v>166</v>
      </c>
      <c r="AY114" s="18" t="s">
        <v>148</v>
      </c>
      <c r="BE114" s="141">
        <f>IF(N114="základní",J114,0)</f>
        <v>0</v>
      </c>
      <c r="BF114" s="141">
        <f>IF(N114="snížená",J114,0)</f>
        <v>0</v>
      </c>
      <c r="BG114" s="141">
        <f>IF(N114="zákl. přenesená",J114,0)</f>
        <v>0</v>
      </c>
      <c r="BH114" s="141">
        <f>IF(N114="sníž. přenesená",J114,0)</f>
        <v>0</v>
      </c>
      <c r="BI114" s="141">
        <f>IF(N114="nulová",J114,0)</f>
        <v>0</v>
      </c>
      <c r="BJ114" s="18" t="s">
        <v>82</v>
      </c>
      <c r="BK114" s="141">
        <f>ROUND(I114*H114,2)</f>
        <v>0</v>
      </c>
      <c r="BL114" s="18" t="s">
        <v>155</v>
      </c>
      <c r="BM114" s="140" t="s">
        <v>834</v>
      </c>
    </row>
    <row r="115" spans="2:65" s="12" customFormat="1" ht="10.199999999999999">
      <c r="B115" s="146"/>
      <c r="D115" s="147" t="s">
        <v>159</v>
      </c>
      <c r="E115" s="148" t="s">
        <v>19</v>
      </c>
      <c r="F115" s="149" t="s">
        <v>803</v>
      </c>
      <c r="H115" s="150">
        <v>591</v>
      </c>
      <c r="I115" s="151"/>
      <c r="L115" s="146"/>
      <c r="M115" s="152"/>
      <c r="T115" s="153"/>
      <c r="AT115" s="148" t="s">
        <v>159</v>
      </c>
      <c r="AU115" s="148" t="s">
        <v>166</v>
      </c>
      <c r="AV115" s="12" t="s">
        <v>84</v>
      </c>
      <c r="AW115" s="12" t="s">
        <v>33</v>
      </c>
      <c r="AX115" s="12" t="s">
        <v>74</v>
      </c>
      <c r="AY115" s="148" t="s">
        <v>148</v>
      </c>
    </row>
    <row r="116" spans="2:65" s="15" customFormat="1" ht="10.199999999999999">
      <c r="B116" s="167"/>
      <c r="D116" s="147" t="s">
        <v>159</v>
      </c>
      <c r="E116" s="168" t="s">
        <v>19</v>
      </c>
      <c r="F116" s="169" t="s">
        <v>171</v>
      </c>
      <c r="H116" s="170">
        <v>591</v>
      </c>
      <c r="I116" s="171"/>
      <c r="L116" s="167"/>
      <c r="M116" s="172"/>
      <c r="T116" s="173"/>
      <c r="AT116" s="168" t="s">
        <v>159</v>
      </c>
      <c r="AU116" s="168" t="s">
        <v>166</v>
      </c>
      <c r="AV116" s="15" t="s">
        <v>166</v>
      </c>
      <c r="AW116" s="15" t="s">
        <v>33</v>
      </c>
      <c r="AX116" s="15" t="s">
        <v>82</v>
      </c>
      <c r="AY116" s="168" t="s">
        <v>148</v>
      </c>
    </row>
    <row r="117" spans="2:65" s="12" customFormat="1" ht="10.199999999999999">
      <c r="B117" s="146"/>
      <c r="D117" s="147" t="s">
        <v>159</v>
      </c>
      <c r="F117" s="149" t="s">
        <v>835</v>
      </c>
      <c r="H117" s="150">
        <v>17.73</v>
      </c>
      <c r="I117" s="151"/>
      <c r="L117" s="146"/>
      <c r="M117" s="152"/>
      <c r="T117" s="153"/>
      <c r="AT117" s="148" t="s">
        <v>159</v>
      </c>
      <c r="AU117" s="148" t="s">
        <v>166</v>
      </c>
      <c r="AV117" s="12" t="s">
        <v>84</v>
      </c>
      <c r="AW117" s="12" t="s">
        <v>4</v>
      </c>
      <c r="AX117" s="12" t="s">
        <v>82</v>
      </c>
      <c r="AY117" s="148" t="s">
        <v>148</v>
      </c>
    </row>
    <row r="118" spans="2:65" s="1" customFormat="1" ht="44.25" customHeight="1">
      <c r="B118" s="33"/>
      <c r="C118" s="129" t="s">
        <v>210</v>
      </c>
      <c r="D118" s="129" t="s">
        <v>150</v>
      </c>
      <c r="E118" s="130" t="s">
        <v>836</v>
      </c>
      <c r="F118" s="131" t="s">
        <v>837</v>
      </c>
      <c r="G118" s="132" t="s">
        <v>273</v>
      </c>
      <c r="H118" s="133">
        <v>37</v>
      </c>
      <c r="I118" s="134"/>
      <c r="J118" s="135">
        <f>ROUND(I118*H118,2)</f>
        <v>0</v>
      </c>
      <c r="K118" s="131" t="s">
        <v>154</v>
      </c>
      <c r="L118" s="33"/>
      <c r="M118" s="136" t="s">
        <v>19</v>
      </c>
      <c r="N118" s="137" t="s">
        <v>45</v>
      </c>
      <c r="P118" s="138">
        <f>O118*H118</f>
        <v>0</v>
      </c>
      <c r="Q118" s="138">
        <v>0</v>
      </c>
      <c r="R118" s="138">
        <f>Q118*H118</f>
        <v>0</v>
      </c>
      <c r="S118" s="138">
        <v>0</v>
      </c>
      <c r="T118" s="139">
        <f>S118*H118</f>
        <v>0</v>
      </c>
      <c r="AR118" s="140" t="s">
        <v>155</v>
      </c>
      <c r="AT118" s="140" t="s">
        <v>150</v>
      </c>
      <c r="AU118" s="140" t="s">
        <v>166</v>
      </c>
      <c r="AY118" s="18" t="s">
        <v>148</v>
      </c>
      <c r="BE118" s="141">
        <f>IF(N118="základní",J118,0)</f>
        <v>0</v>
      </c>
      <c r="BF118" s="141">
        <f>IF(N118="snížená",J118,0)</f>
        <v>0</v>
      </c>
      <c r="BG118" s="141">
        <f>IF(N118="zákl. přenesená",J118,0)</f>
        <v>0</v>
      </c>
      <c r="BH118" s="141">
        <f>IF(N118="sníž. přenesená",J118,0)</f>
        <v>0</v>
      </c>
      <c r="BI118" s="141">
        <f>IF(N118="nulová",J118,0)</f>
        <v>0</v>
      </c>
      <c r="BJ118" s="18" t="s">
        <v>82</v>
      </c>
      <c r="BK118" s="141">
        <f>ROUND(I118*H118,2)</f>
        <v>0</v>
      </c>
      <c r="BL118" s="18" t="s">
        <v>155</v>
      </c>
      <c r="BM118" s="140" t="s">
        <v>838</v>
      </c>
    </row>
    <row r="119" spans="2:65" s="1" customFormat="1" ht="10.199999999999999">
      <c r="B119" s="33"/>
      <c r="D119" s="142" t="s">
        <v>157</v>
      </c>
      <c r="F119" s="143" t="s">
        <v>839</v>
      </c>
      <c r="I119" s="144"/>
      <c r="L119" s="33"/>
      <c r="M119" s="145"/>
      <c r="T119" s="54"/>
      <c r="AT119" s="18" t="s">
        <v>157</v>
      </c>
      <c r="AU119" s="18" t="s">
        <v>166</v>
      </c>
    </row>
    <row r="120" spans="2:65" s="14" customFormat="1" ht="10.199999999999999">
      <c r="B120" s="161"/>
      <c r="D120" s="147" t="s">
        <v>159</v>
      </c>
      <c r="E120" s="162" t="s">
        <v>19</v>
      </c>
      <c r="F120" s="163" t="s">
        <v>840</v>
      </c>
      <c r="H120" s="162" t="s">
        <v>19</v>
      </c>
      <c r="I120" s="164"/>
      <c r="L120" s="161"/>
      <c r="M120" s="165"/>
      <c r="T120" s="166"/>
      <c r="AT120" s="162" t="s">
        <v>159</v>
      </c>
      <c r="AU120" s="162" t="s">
        <v>166</v>
      </c>
      <c r="AV120" s="14" t="s">
        <v>82</v>
      </c>
      <c r="AW120" s="14" t="s">
        <v>33</v>
      </c>
      <c r="AX120" s="14" t="s">
        <v>74</v>
      </c>
      <c r="AY120" s="162" t="s">
        <v>148</v>
      </c>
    </row>
    <row r="121" spans="2:65" s="12" customFormat="1" ht="10.199999999999999">
      <c r="B121" s="146"/>
      <c r="D121" s="147" t="s">
        <v>159</v>
      </c>
      <c r="E121" s="148" t="s">
        <v>19</v>
      </c>
      <c r="F121" s="149" t="s">
        <v>841</v>
      </c>
      <c r="H121" s="150">
        <v>37</v>
      </c>
      <c r="I121" s="151"/>
      <c r="L121" s="146"/>
      <c r="M121" s="152"/>
      <c r="T121" s="153"/>
      <c r="AT121" s="148" t="s">
        <v>159</v>
      </c>
      <c r="AU121" s="148" t="s">
        <v>166</v>
      </c>
      <c r="AV121" s="12" t="s">
        <v>84</v>
      </c>
      <c r="AW121" s="12" t="s">
        <v>33</v>
      </c>
      <c r="AX121" s="12" t="s">
        <v>74</v>
      </c>
      <c r="AY121" s="148" t="s">
        <v>148</v>
      </c>
    </row>
    <row r="122" spans="2:65" s="13" customFormat="1" ht="10.199999999999999">
      <c r="B122" s="154"/>
      <c r="D122" s="147" t="s">
        <v>159</v>
      </c>
      <c r="E122" s="155" t="s">
        <v>807</v>
      </c>
      <c r="F122" s="156" t="s">
        <v>161</v>
      </c>
      <c r="H122" s="157">
        <v>37</v>
      </c>
      <c r="I122" s="158"/>
      <c r="L122" s="154"/>
      <c r="M122" s="159"/>
      <c r="T122" s="160"/>
      <c r="AT122" s="155" t="s">
        <v>159</v>
      </c>
      <c r="AU122" s="155" t="s">
        <v>166</v>
      </c>
      <c r="AV122" s="13" t="s">
        <v>155</v>
      </c>
      <c r="AW122" s="13" t="s">
        <v>33</v>
      </c>
      <c r="AX122" s="13" t="s">
        <v>82</v>
      </c>
      <c r="AY122" s="155" t="s">
        <v>148</v>
      </c>
    </row>
    <row r="123" spans="2:65" s="1" customFormat="1" ht="16.5" customHeight="1">
      <c r="B123" s="33"/>
      <c r="C123" s="175" t="s">
        <v>218</v>
      </c>
      <c r="D123" s="175" t="s">
        <v>275</v>
      </c>
      <c r="E123" s="176" t="s">
        <v>663</v>
      </c>
      <c r="F123" s="177" t="s">
        <v>664</v>
      </c>
      <c r="G123" s="178" t="s">
        <v>264</v>
      </c>
      <c r="H123" s="179">
        <v>22.2</v>
      </c>
      <c r="I123" s="180"/>
      <c r="J123" s="181">
        <f>ROUND(I123*H123,2)</f>
        <v>0</v>
      </c>
      <c r="K123" s="177" t="s">
        <v>154</v>
      </c>
      <c r="L123" s="182"/>
      <c r="M123" s="183" t="s">
        <v>19</v>
      </c>
      <c r="N123" s="184" t="s">
        <v>45</v>
      </c>
      <c r="P123" s="138">
        <f>O123*H123</f>
        <v>0</v>
      </c>
      <c r="Q123" s="138">
        <v>1</v>
      </c>
      <c r="R123" s="138">
        <f>Q123*H123</f>
        <v>22.2</v>
      </c>
      <c r="S123" s="138">
        <v>0</v>
      </c>
      <c r="T123" s="139">
        <f>S123*H123</f>
        <v>0</v>
      </c>
      <c r="AR123" s="140" t="s">
        <v>210</v>
      </c>
      <c r="AT123" s="140" t="s">
        <v>275</v>
      </c>
      <c r="AU123" s="140" t="s">
        <v>166</v>
      </c>
      <c r="AY123" s="18" t="s">
        <v>148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8" t="s">
        <v>82</v>
      </c>
      <c r="BK123" s="141">
        <f>ROUND(I123*H123,2)</f>
        <v>0</v>
      </c>
      <c r="BL123" s="18" t="s">
        <v>155</v>
      </c>
      <c r="BM123" s="140" t="s">
        <v>842</v>
      </c>
    </row>
    <row r="124" spans="2:65" s="12" customFormat="1" ht="10.199999999999999">
      <c r="B124" s="146"/>
      <c r="D124" s="147" t="s">
        <v>159</v>
      </c>
      <c r="E124" s="148" t="s">
        <v>19</v>
      </c>
      <c r="F124" s="149" t="s">
        <v>807</v>
      </c>
      <c r="H124" s="150">
        <v>37</v>
      </c>
      <c r="I124" s="151"/>
      <c r="L124" s="146"/>
      <c r="M124" s="152"/>
      <c r="T124" s="153"/>
      <c r="AT124" s="148" t="s">
        <v>159</v>
      </c>
      <c r="AU124" s="148" t="s">
        <v>166</v>
      </c>
      <c r="AV124" s="12" t="s">
        <v>84</v>
      </c>
      <c r="AW124" s="12" t="s">
        <v>33</v>
      </c>
      <c r="AX124" s="12" t="s">
        <v>82</v>
      </c>
      <c r="AY124" s="148" t="s">
        <v>148</v>
      </c>
    </row>
    <row r="125" spans="2:65" s="12" customFormat="1" ht="10.199999999999999">
      <c r="B125" s="146"/>
      <c r="D125" s="147" t="s">
        <v>159</v>
      </c>
      <c r="F125" s="149" t="s">
        <v>843</v>
      </c>
      <c r="H125" s="150">
        <v>22.2</v>
      </c>
      <c r="I125" s="151"/>
      <c r="L125" s="146"/>
      <c r="M125" s="152"/>
      <c r="T125" s="153"/>
      <c r="AT125" s="148" t="s">
        <v>159</v>
      </c>
      <c r="AU125" s="148" t="s">
        <v>166</v>
      </c>
      <c r="AV125" s="12" t="s">
        <v>84</v>
      </c>
      <c r="AW125" s="12" t="s">
        <v>4</v>
      </c>
      <c r="AX125" s="12" t="s">
        <v>82</v>
      </c>
      <c r="AY125" s="148" t="s">
        <v>148</v>
      </c>
    </row>
    <row r="126" spans="2:65" s="1" customFormat="1" ht="44.25" customHeight="1">
      <c r="B126" s="33"/>
      <c r="C126" s="129" t="s">
        <v>224</v>
      </c>
      <c r="D126" s="129" t="s">
        <v>150</v>
      </c>
      <c r="E126" s="130" t="s">
        <v>844</v>
      </c>
      <c r="F126" s="131" t="s">
        <v>845</v>
      </c>
      <c r="G126" s="132" t="s">
        <v>273</v>
      </c>
      <c r="H126" s="133">
        <v>37</v>
      </c>
      <c r="I126" s="134"/>
      <c r="J126" s="135">
        <f>ROUND(I126*H126,2)</f>
        <v>0</v>
      </c>
      <c r="K126" s="131" t="s">
        <v>154</v>
      </c>
      <c r="L126" s="33"/>
      <c r="M126" s="136" t="s">
        <v>19</v>
      </c>
      <c r="N126" s="137" t="s">
        <v>45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155</v>
      </c>
      <c r="AT126" s="140" t="s">
        <v>150</v>
      </c>
      <c r="AU126" s="140" t="s">
        <v>166</v>
      </c>
      <c r="AY126" s="18" t="s">
        <v>148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8" t="s">
        <v>82</v>
      </c>
      <c r="BK126" s="141">
        <f>ROUND(I126*H126,2)</f>
        <v>0</v>
      </c>
      <c r="BL126" s="18" t="s">
        <v>155</v>
      </c>
      <c r="BM126" s="140" t="s">
        <v>846</v>
      </c>
    </row>
    <row r="127" spans="2:65" s="1" customFormat="1" ht="10.199999999999999">
      <c r="B127" s="33"/>
      <c r="D127" s="142" t="s">
        <v>157</v>
      </c>
      <c r="F127" s="143" t="s">
        <v>847</v>
      </c>
      <c r="I127" s="144"/>
      <c r="L127" s="33"/>
      <c r="M127" s="145"/>
      <c r="T127" s="54"/>
      <c r="AT127" s="18" t="s">
        <v>157</v>
      </c>
      <c r="AU127" s="18" t="s">
        <v>166</v>
      </c>
    </row>
    <row r="128" spans="2:65" s="1" customFormat="1" ht="16.5" customHeight="1">
      <c r="B128" s="33"/>
      <c r="C128" s="175" t="s">
        <v>231</v>
      </c>
      <c r="D128" s="175" t="s">
        <v>275</v>
      </c>
      <c r="E128" s="176" t="s">
        <v>848</v>
      </c>
      <c r="F128" s="177" t="s">
        <v>849</v>
      </c>
      <c r="G128" s="178" t="s">
        <v>273</v>
      </c>
      <c r="H128" s="179">
        <v>3</v>
      </c>
      <c r="I128" s="180"/>
      <c r="J128" s="181">
        <f>ROUND(I128*H128,2)</f>
        <v>0</v>
      </c>
      <c r="K128" s="177" t="s">
        <v>19</v>
      </c>
      <c r="L128" s="182"/>
      <c r="M128" s="183" t="s">
        <v>19</v>
      </c>
      <c r="N128" s="184" t="s">
        <v>45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210</v>
      </c>
      <c r="AT128" s="140" t="s">
        <v>275</v>
      </c>
      <c r="AU128" s="140" t="s">
        <v>166</v>
      </c>
      <c r="AY128" s="18" t="s">
        <v>148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8" t="s">
        <v>82</v>
      </c>
      <c r="BK128" s="141">
        <f>ROUND(I128*H128,2)</f>
        <v>0</v>
      </c>
      <c r="BL128" s="18" t="s">
        <v>155</v>
      </c>
      <c r="BM128" s="140" t="s">
        <v>850</v>
      </c>
    </row>
    <row r="129" spans="2:65" s="1" customFormat="1" ht="16.5" customHeight="1">
      <c r="B129" s="33"/>
      <c r="C129" s="175" t="s">
        <v>162</v>
      </c>
      <c r="D129" s="175" t="s">
        <v>275</v>
      </c>
      <c r="E129" s="176" t="s">
        <v>851</v>
      </c>
      <c r="F129" s="177" t="s">
        <v>852</v>
      </c>
      <c r="G129" s="178" t="s">
        <v>273</v>
      </c>
      <c r="H129" s="179">
        <v>13</v>
      </c>
      <c r="I129" s="180"/>
      <c r="J129" s="181">
        <f>ROUND(I129*H129,2)</f>
        <v>0</v>
      </c>
      <c r="K129" s="177" t="s">
        <v>19</v>
      </c>
      <c r="L129" s="182"/>
      <c r="M129" s="183" t="s">
        <v>19</v>
      </c>
      <c r="N129" s="184" t="s">
        <v>45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210</v>
      </c>
      <c r="AT129" s="140" t="s">
        <v>275</v>
      </c>
      <c r="AU129" s="140" t="s">
        <v>166</v>
      </c>
      <c r="AY129" s="18" t="s">
        <v>148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8" t="s">
        <v>82</v>
      </c>
      <c r="BK129" s="141">
        <f>ROUND(I129*H129,2)</f>
        <v>0</v>
      </c>
      <c r="BL129" s="18" t="s">
        <v>155</v>
      </c>
      <c r="BM129" s="140" t="s">
        <v>853</v>
      </c>
    </row>
    <row r="130" spans="2:65" s="1" customFormat="1" ht="16.5" customHeight="1">
      <c r="B130" s="33"/>
      <c r="C130" s="175" t="s">
        <v>181</v>
      </c>
      <c r="D130" s="175" t="s">
        <v>275</v>
      </c>
      <c r="E130" s="176" t="s">
        <v>854</v>
      </c>
      <c r="F130" s="177" t="s">
        <v>855</v>
      </c>
      <c r="G130" s="178" t="s">
        <v>273</v>
      </c>
      <c r="H130" s="179">
        <v>21</v>
      </c>
      <c r="I130" s="180"/>
      <c r="J130" s="181">
        <f>ROUND(I130*H130,2)</f>
        <v>0</v>
      </c>
      <c r="K130" s="177" t="s">
        <v>19</v>
      </c>
      <c r="L130" s="182"/>
      <c r="M130" s="183" t="s">
        <v>19</v>
      </c>
      <c r="N130" s="184" t="s">
        <v>45</v>
      </c>
      <c r="P130" s="138">
        <f>O130*H130</f>
        <v>0</v>
      </c>
      <c r="Q130" s="138">
        <v>0</v>
      </c>
      <c r="R130" s="138">
        <f>Q130*H130</f>
        <v>0</v>
      </c>
      <c r="S130" s="138">
        <v>0</v>
      </c>
      <c r="T130" s="139">
        <f>S130*H130</f>
        <v>0</v>
      </c>
      <c r="AR130" s="140" t="s">
        <v>210</v>
      </c>
      <c r="AT130" s="140" t="s">
        <v>275</v>
      </c>
      <c r="AU130" s="140" t="s">
        <v>166</v>
      </c>
      <c r="AY130" s="18" t="s">
        <v>148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8" t="s">
        <v>82</v>
      </c>
      <c r="BK130" s="141">
        <f>ROUND(I130*H130,2)</f>
        <v>0</v>
      </c>
      <c r="BL130" s="18" t="s">
        <v>155</v>
      </c>
      <c r="BM130" s="140" t="s">
        <v>856</v>
      </c>
    </row>
    <row r="131" spans="2:65" s="1" customFormat="1" ht="24.15" customHeight="1">
      <c r="B131" s="33"/>
      <c r="C131" s="129" t="s">
        <v>249</v>
      </c>
      <c r="D131" s="129" t="s">
        <v>150</v>
      </c>
      <c r="E131" s="130" t="s">
        <v>857</v>
      </c>
      <c r="F131" s="131" t="s">
        <v>858</v>
      </c>
      <c r="G131" s="132" t="s">
        <v>273</v>
      </c>
      <c r="H131" s="133">
        <v>111</v>
      </c>
      <c r="I131" s="134"/>
      <c r="J131" s="135">
        <f>ROUND(I131*H131,2)</f>
        <v>0</v>
      </c>
      <c r="K131" s="131" t="s">
        <v>154</v>
      </c>
      <c r="L131" s="33"/>
      <c r="M131" s="136" t="s">
        <v>19</v>
      </c>
      <c r="N131" s="137" t="s">
        <v>45</v>
      </c>
      <c r="P131" s="138">
        <f>O131*H131</f>
        <v>0</v>
      </c>
      <c r="Q131" s="138">
        <v>5.0000000000000002E-5</v>
      </c>
      <c r="R131" s="138">
        <f>Q131*H131</f>
        <v>5.5500000000000002E-3</v>
      </c>
      <c r="S131" s="138">
        <v>0</v>
      </c>
      <c r="T131" s="139">
        <f>S131*H131</f>
        <v>0</v>
      </c>
      <c r="AR131" s="140" t="s">
        <v>155</v>
      </c>
      <c r="AT131" s="140" t="s">
        <v>150</v>
      </c>
      <c r="AU131" s="140" t="s">
        <v>166</v>
      </c>
      <c r="AY131" s="18" t="s">
        <v>148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8" t="s">
        <v>82</v>
      </c>
      <c r="BK131" s="141">
        <f>ROUND(I131*H131,2)</f>
        <v>0</v>
      </c>
      <c r="BL131" s="18" t="s">
        <v>155</v>
      </c>
      <c r="BM131" s="140" t="s">
        <v>859</v>
      </c>
    </row>
    <row r="132" spans="2:65" s="1" customFormat="1" ht="10.199999999999999">
      <c r="B132" s="33"/>
      <c r="D132" s="142" t="s">
        <v>157</v>
      </c>
      <c r="F132" s="143" t="s">
        <v>860</v>
      </c>
      <c r="I132" s="144"/>
      <c r="L132" s="33"/>
      <c r="M132" s="145"/>
      <c r="T132" s="54"/>
      <c r="AT132" s="18" t="s">
        <v>157</v>
      </c>
      <c r="AU132" s="18" t="s">
        <v>166</v>
      </c>
    </row>
    <row r="133" spans="2:65" s="12" customFormat="1" ht="10.199999999999999">
      <c r="B133" s="146"/>
      <c r="D133" s="147" t="s">
        <v>159</v>
      </c>
      <c r="E133" s="148" t="s">
        <v>19</v>
      </c>
      <c r="F133" s="149" t="s">
        <v>861</v>
      </c>
      <c r="H133" s="150">
        <v>111</v>
      </c>
      <c r="I133" s="151"/>
      <c r="L133" s="146"/>
      <c r="M133" s="152"/>
      <c r="T133" s="153"/>
      <c r="AT133" s="148" t="s">
        <v>159</v>
      </c>
      <c r="AU133" s="148" t="s">
        <v>166</v>
      </c>
      <c r="AV133" s="12" t="s">
        <v>84</v>
      </c>
      <c r="AW133" s="12" t="s">
        <v>33</v>
      </c>
      <c r="AX133" s="12" t="s">
        <v>74</v>
      </c>
      <c r="AY133" s="148" t="s">
        <v>148</v>
      </c>
    </row>
    <row r="134" spans="2:65" s="15" customFormat="1" ht="10.199999999999999">
      <c r="B134" s="167"/>
      <c r="D134" s="147" t="s">
        <v>159</v>
      </c>
      <c r="E134" s="168" t="s">
        <v>19</v>
      </c>
      <c r="F134" s="169" t="s">
        <v>171</v>
      </c>
      <c r="H134" s="170">
        <v>111</v>
      </c>
      <c r="I134" s="171"/>
      <c r="L134" s="167"/>
      <c r="M134" s="172"/>
      <c r="T134" s="173"/>
      <c r="AT134" s="168" t="s">
        <v>159</v>
      </c>
      <c r="AU134" s="168" t="s">
        <v>166</v>
      </c>
      <c r="AV134" s="15" t="s">
        <v>166</v>
      </c>
      <c r="AW134" s="15" t="s">
        <v>33</v>
      </c>
      <c r="AX134" s="15" t="s">
        <v>82</v>
      </c>
      <c r="AY134" s="168" t="s">
        <v>148</v>
      </c>
    </row>
    <row r="135" spans="2:65" s="1" customFormat="1" ht="21.75" customHeight="1">
      <c r="B135" s="33"/>
      <c r="C135" s="175" t="s">
        <v>8</v>
      </c>
      <c r="D135" s="175" t="s">
        <v>275</v>
      </c>
      <c r="E135" s="176" t="s">
        <v>862</v>
      </c>
      <c r="F135" s="177" t="s">
        <v>863</v>
      </c>
      <c r="G135" s="178" t="s">
        <v>273</v>
      </c>
      <c r="H135" s="179">
        <v>111</v>
      </c>
      <c r="I135" s="180"/>
      <c r="J135" s="181">
        <f>ROUND(I135*H135,2)</f>
        <v>0</v>
      </c>
      <c r="K135" s="177" t="s">
        <v>154</v>
      </c>
      <c r="L135" s="182"/>
      <c r="M135" s="183" t="s">
        <v>19</v>
      </c>
      <c r="N135" s="184" t="s">
        <v>45</v>
      </c>
      <c r="P135" s="138">
        <f>O135*H135</f>
        <v>0</v>
      </c>
      <c r="Q135" s="138">
        <v>4.7200000000000002E-3</v>
      </c>
      <c r="R135" s="138">
        <f>Q135*H135</f>
        <v>0.52392000000000005</v>
      </c>
      <c r="S135" s="138">
        <v>0</v>
      </c>
      <c r="T135" s="139">
        <f>S135*H135</f>
        <v>0</v>
      </c>
      <c r="AR135" s="140" t="s">
        <v>210</v>
      </c>
      <c r="AT135" s="140" t="s">
        <v>275</v>
      </c>
      <c r="AU135" s="140" t="s">
        <v>166</v>
      </c>
      <c r="AY135" s="18" t="s">
        <v>148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8" t="s">
        <v>82</v>
      </c>
      <c r="BK135" s="141">
        <f>ROUND(I135*H135,2)</f>
        <v>0</v>
      </c>
      <c r="BL135" s="18" t="s">
        <v>155</v>
      </c>
      <c r="BM135" s="140" t="s">
        <v>864</v>
      </c>
    </row>
    <row r="136" spans="2:65" s="12" customFormat="1" ht="10.199999999999999">
      <c r="B136" s="146"/>
      <c r="D136" s="147" t="s">
        <v>159</v>
      </c>
      <c r="E136" s="148" t="s">
        <v>19</v>
      </c>
      <c r="F136" s="149" t="s">
        <v>861</v>
      </c>
      <c r="H136" s="150">
        <v>111</v>
      </c>
      <c r="I136" s="151"/>
      <c r="L136" s="146"/>
      <c r="M136" s="152"/>
      <c r="T136" s="153"/>
      <c r="AT136" s="148" t="s">
        <v>159</v>
      </c>
      <c r="AU136" s="148" t="s">
        <v>166</v>
      </c>
      <c r="AV136" s="12" t="s">
        <v>84</v>
      </c>
      <c r="AW136" s="12" t="s">
        <v>33</v>
      </c>
      <c r="AX136" s="12" t="s">
        <v>82</v>
      </c>
      <c r="AY136" s="148" t="s">
        <v>148</v>
      </c>
    </row>
    <row r="137" spans="2:65" s="1" customFormat="1" ht="21.75" customHeight="1">
      <c r="B137" s="33"/>
      <c r="C137" s="129" t="s">
        <v>193</v>
      </c>
      <c r="D137" s="129" t="s">
        <v>150</v>
      </c>
      <c r="E137" s="130" t="s">
        <v>865</v>
      </c>
      <c r="F137" s="131" t="s">
        <v>866</v>
      </c>
      <c r="G137" s="132" t="s">
        <v>153</v>
      </c>
      <c r="H137" s="133">
        <v>59.1</v>
      </c>
      <c r="I137" s="134"/>
      <c r="J137" s="135">
        <f>ROUND(I137*H137,2)</f>
        <v>0</v>
      </c>
      <c r="K137" s="131" t="s">
        <v>154</v>
      </c>
      <c r="L137" s="33"/>
      <c r="M137" s="136" t="s">
        <v>19</v>
      </c>
      <c r="N137" s="137" t="s">
        <v>45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155</v>
      </c>
      <c r="AT137" s="140" t="s">
        <v>150</v>
      </c>
      <c r="AU137" s="140" t="s">
        <v>166</v>
      </c>
      <c r="AY137" s="18" t="s">
        <v>148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8" t="s">
        <v>82</v>
      </c>
      <c r="BK137" s="141">
        <f>ROUND(I137*H137,2)</f>
        <v>0</v>
      </c>
      <c r="BL137" s="18" t="s">
        <v>155</v>
      </c>
      <c r="BM137" s="140" t="s">
        <v>867</v>
      </c>
    </row>
    <row r="138" spans="2:65" s="1" customFormat="1" ht="10.199999999999999">
      <c r="B138" s="33"/>
      <c r="D138" s="142" t="s">
        <v>157</v>
      </c>
      <c r="F138" s="143" t="s">
        <v>868</v>
      </c>
      <c r="I138" s="144"/>
      <c r="L138" s="33"/>
      <c r="M138" s="145"/>
      <c r="T138" s="54"/>
      <c r="AT138" s="18" t="s">
        <v>157</v>
      </c>
      <c r="AU138" s="18" t="s">
        <v>166</v>
      </c>
    </row>
    <row r="139" spans="2:65" s="14" customFormat="1" ht="10.199999999999999">
      <c r="B139" s="161"/>
      <c r="D139" s="147" t="s">
        <v>159</v>
      </c>
      <c r="E139" s="162" t="s">
        <v>19</v>
      </c>
      <c r="F139" s="163" t="s">
        <v>869</v>
      </c>
      <c r="H139" s="162" t="s">
        <v>19</v>
      </c>
      <c r="I139" s="164"/>
      <c r="L139" s="161"/>
      <c r="M139" s="165"/>
      <c r="T139" s="166"/>
      <c r="AT139" s="162" t="s">
        <v>159</v>
      </c>
      <c r="AU139" s="162" t="s">
        <v>166</v>
      </c>
      <c r="AV139" s="14" t="s">
        <v>82</v>
      </c>
      <c r="AW139" s="14" t="s">
        <v>33</v>
      </c>
      <c r="AX139" s="14" t="s">
        <v>74</v>
      </c>
      <c r="AY139" s="162" t="s">
        <v>148</v>
      </c>
    </row>
    <row r="140" spans="2:65" s="12" customFormat="1" ht="10.199999999999999">
      <c r="B140" s="146"/>
      <c r="D140" s="147" t="s">
        <v>159</v>
      </c>
      <c r="E140" s="148" t="s">
        <v>19</v>
      </c>
      <c r="F140" s="149" t="s">
        <v>870</v>
      </c>
      <c r="H140" s="150">
        <v>59.1</v>
      </c>
      <c r="I140" s="151"/>
      <c r="L140" s="146"/>
      <c r="M140" s="152"/>
      <c r="T140" s="153"/>
      <c r="AT140" s="148" t="s">
        <v>159</v>
      </c>
      <c r="AU140" s="148" t="s">
        <v>166</v>
      </c>
      <c r="AV140" s="12" t="s">
        <v>84</v>
      </c>
      <c r="AW140" s="12" t="s">
        <v>33</v>
      </c>
      <c r="AX140" s="12" t="s">
        <v>74</v>
      </c>
      <c r="AY140" s="148" t="s">
        <v>148</v>
      </c>
    </row>
    <row r="141" spans="2:65" s="15" customFormat="1" ht="10.199999999999999">
      <c r="B141" s="167"/>
      <c r="D141" s="147" t="s">
        <v>159</v>
      </c>
      <c r="E141" s="168" t="s">
        <v>19</v>
      </c>
      <c r="F141" s="169" t="s">
        <v>171</v>
      </c>
      <c r="H141" s="170">
        <v>59.1</v>
      </c>
      <c r="I141" s="171"/>
      <c r="L141" s="167"/>
      <c r="M141" s="172"/>
      <c r="T141" s="173"/>
      <c r="AT141" s="168" t="s">
        <v>159</v>
      </c>
      <c r="AU141" s="168" t="s">
        <v>166</v>
      </c>
      <c r="AV141" s="15" t="s">
        <v>166</v>
      </c>
      <c r="AW141" s="15" t="s">
        <v>33</v>
      </c>
      <c r="AX141" s="15" t="s">
        <v>82</v>
      </c>
      <c r="AY141" s="168" t="s">
        <v>148</v>
      </c>
    </row>
    <row r="142" spans="2:65" s="1" customFormat="1" ht="33" customHeight="1">
      <c r="B142" s="33"/>
      <c r="C142" s="129" t="s">
        <v>208</v>
      </c>
      <c r="D142" s="129" t="s">
        <v>150</v>
      </c>
      <c r="E142" s="130" t="s">
        <v>871</v>
      </c>
      <c r="F142" s="131" t="s">
        <v>872</v>
      </c>
      <c r="G142" s="132" t="s">
        <v>221</v>
      </c>
      <c r="H142" s="133">
        <v>88.65</v>
      </c>
      <c r="I142" s="134"/>
      <c r="J142" s="135">
        <f>ROUND(I142*H142,2)</f>
        <v>0</v>
      </c>
      <c r="K142" s="131" t="s">
        <v>154</v>
      </c>
      <c r="L142" s="33"/>
      <c r="M142" s="136" t="s">
        <v>19</v>
      </c>
      <c r="N142" s="137" t="s">
        <v>45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155</v>
      </c>
      <c r="AT142" s="140" t="s">
        <v>150</v>
      </c>
      <c r="AU142" s="140" t="s">
        <v>166</v>
      </c>
      <c r="AY142" s="18" t="s">
        <v>148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8" t="s">
        <v>82</v>
      </c>
      <c r="BK142" s="141">
        <f>ROUND(I142*H142,2)</f>
        <v>0</v>
      </c>
      <c r="BL142" s="18" t="s">
        <v>155</v>
      </c>
      <c r="BM142" s="140" t="s">
        <v>873</v>
      </c>
    </row>
    <row r="143" spans="2:65" s="1" customFormat="1" ht="10.199999999999999">
      <c r="B143" s="33"/>
      <c r="D143" s="142" t="s">
        <v>157</v>
      </c>
      <c r="F143" s="143" t="s">
        <v>874</v>
      </c>
      <c r="I143" s="144"/>
      <c r="L143" s="33"/>
      <c r="M143" s="145"/>
      <c r="T143" s="54"/>
      <c r="AT143" s="18" t="s">
        <v>157</v>
      </c>
      <c r="AU143" s="18" t="s">
        <v>166</v>
      </c>
    </row>
    <row r="144" spans="2:65" s="14" customFormat="1" ht="10.199999999999999">
      <c r="B144" s="161"/>
      <c r="D144" s="147" t="s">
        <v>159</v>
      </c>
      <c r="E144" s="162" t="s">
        <v>19</v>
      </c>
      <c r="F144" s="163" t="s">
        <v>875</v>
      </c>
      <c r="H144" s="162" t="s">
        <v>19</v>
      </c>
      <c r="I144" s="164"/>
      <c r="L144" s="161"/>
      <c r="M144" s="165"/>
      <c r="T144" s="166"/>
      <c r="AT144" s="162" t="s">
        <v>159</v>
      </c>
      <c r="AU144" s="162" t="s">
        <v>166</v>
      </c>
      <c r="AV144" s="14" t="s">
        <v>82</v>
      </c>
      <c r="AW144" s="14" t="s">
        <v>33</v>
      </c>
      <c r="AX144" s="14" t="s">
        <v>74</v>
      </c>
      <c r="AY144" s="162" t="s">
        <v>148</v>
      </c>
    </row>
    <row r="145" spans="2:51" s="12" customFormat="1" ht="10.199999999999999">
      <c r="B145" s="146"/>
      <c r="D145" s="147" t="s">
        <v>159</v>
      </c>
      <c r="E145" s="148" t="s">
        <v>19</v>
      </c>
      <c r="F145" s="149" t="s">
        <v>876</v>
      </c>
      <c r="H145" s="150">
        <v>88.65</v>
      </c>
      <c r="I145" s="151"/>
      <c r="L145" s="146"/>
      <c r="M145" s="152"/>
      <c r="T145" s="153"/>
      <c r="AT145" s="148" t="s">
        <v>159</v>
      </c>
      <c r="AU145" s="148" t="s">
        <v>166</v>
      </c>
      <c r="AV145" s="12" t="s">
        <v>84</v>
      </c>
      <c r="AW145" s="12" t="s">
        <v>33</v>
      </c>
      <c r="AX145" s="12" t="s">
        <v>74</v>
      </c>
      <c r="AY145" s="148" t="s">
        <v>148</v>
      </c>
    </row>
    <row r="146" spans="2:51" s="15" customFormat="1" ht="10.199999999999999">
      <c r="B146" s="167"/>
      <c r="D146" s="147" t="s">
        <v>159</v>
      </c>
      <c r="E146" s="168" t="s">
        <v>805</v>
      </c>
      <c r="F146" s="169" t="s">
        <v>171</v>
      </c>
      <c r="H146" s="170">
        <v>88.65</v>
      </c>
      <c r="I146" s="171"/>
      <c r="L146" s="167"/>
      <c r="M146" s="191"/>
      <c r="N146" s="192"/>
      <c r="O146" s="192"/>
      <c r="P146" s="192"/>
      <c r="Q146" s="192"/>
      <c r="R146" s="192"/>
      <c r="S146" s="192"/>
      <c r="T146" s="193"/>
      <c r="AT146" s="168" t="s">
        <v>159</v>
      </c>
      <c r="AU146" s="168" t="s">
        <v>166</v>
      </c>
      <c r="AV146" s="15" t="s">
        <v>166</v>
      </c>
      <c r="AW146" s="15" t="s">
        <v>33</v>
      </c>
      <c r="AX146" s="15" t="s">
        <v>82</v>
      </c>
      <c r="AY146" s="168" t="s">
        <v>148</v>
      </c>
    </row>
    <row r="147" spans="2:51" s="1" customFormat="1" ht="6.9" customHeight="1">
      <c r="B147" s="42"/>
      <c r="C147" s="43"/>
      <c r="D147" s="43"/>
      <c r="E147" s="43"/>
      <c r="F147" s="43"/>
      <c r="G147" s="43"/>
      <c r="H147" s="43"/>
      <c r="I147" s="43"/>
      <c r="J147" s="43"/>
      <c r="K147" s="43"/>
      <c r="L147" s="33"/>
    </row>
  </sheetData>
  <sheetProtection algorithmName="SHA-512" hashValue="DxTTeYWMYDZUoN3zhV3zo63khSVrXaGRNi8/97A5kS87tz0HQ9twBREPaoGzfrlKtbD+XgBfIdwcEnTkW22lJg==" saltValue="NBPW0LLVCDhBiGEqexhCsXAHSysmXYjmKTkjLbSkE0rflL8JsYOQcNmb7Ox3CBgO+mXBEdcdBnxL436S02b1rA==" spinCount="100000" sheet="1" objects="1" scenarios="1" formatColumns="0" formatRows="0" autoFilter="0"/>
  <autoFilter ref="C83:K146" xr:uid="{00000000-0009-0000-0000-000005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500-000000000000}"/>
    <hyperlink ref="F94" r:id="rId2" xr:uid="{00000000-0004-0000-0500-000001000000}"/>
    <hyperlink ref="F98" r:id="rId3" xr:uid="{00000000-0004-0000-0500-000002000000}"/>
    <hyperlink ref="F101" r:id="rId4" xr:uid="{00000000-0004-0000-0500-000003000000}"/>
    <hyperlink ref="F105" r:id="rId5" xr:uid="{00000000-0004-0000-0500-000004000000}"/>
    <hyperlink ref="F111" r:id="rId6" xr:uid="{00000000-0004-0000-0500-000005000000}"/>
    <hyperlink ref="F119" r:id="rId7" xr:uid="{00000000-0004-0000-0500-000006000000}"/>
    <hyperlink ref="F127" r:id="rId8" xr:uid="{00000000-0004-0000-0500-000007000000}"/>
    <hyperlink ref="F132" r:id="rId9" xr:uid="{00000000-0004-0000-0500-000008000000}"/>
    <hyperlink ref="F138" r:id="rId10" xr:uid="{00000000-0004-0000-0500-000009000000}"/>
    <hyperlink ref="F143" r:id="rId11" xr:uid="{00000000-0004-0000-05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100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pans="2:46" ht="24.9" customHeight="1">
      <c r="B4" s="21"/>
      <c r="D4" s="22" t="s">
        <v>105</v>
      </c>
      <c r="L4" s="21"/>
      <c r="M4" s="87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7" t="str">
        <f>'Rekapitulace stavby'!K6</f>
        <v>Vybudování volnočasového areálu na poz. č.k. 629/2 v k.ú. Žernovka</v>
      </c>
      <c r="F7" s="328"/>
      <c r="G7" s="328"/>
      <c r="H7" s="328"/>
      <c r="L7" s="21"/>
    </row>
    <row r="8" spans="2:46" s="1" customFormat="1" ht="12" customHeight="1">
      <c r="B8" s="33"/>
      <c r="D8" s="28" t="s">
        <v>113</v>
      </c>
      <c r="L8" s="33"/>
    </row>
    <row r="9" spans="2:46" s="1" customFormat="1" ht="16.5" customHeight="1">
      <c r="B9" s="33"/>
      <c r="E9" s="290" t="s">
        <v>877</v>
      </c>
      <c r="F9" s="329"/>
      <c r="G9" s="329"/>
      <c r="H9" s="329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30. 6. 2023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4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0" t="str">
        <f>'Rekapitulace stavby'!E14</f>
        <v>Vyplň údaj</v>
      </c>
      <c r="F18" s="311"/>
      <c r="G18" s="311"/>
      <c r="H18" s="311"/>
      <c r="I18" s="28" t="s">
        <v>28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 xml:space="preserve"> 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35</v>
      </c>
      <c r="L23" s="33"/>
    </row>
    <row r="24" spans="2:12" s="1" customFormat="1" ht="18" customHeight="1">
      <c r="B24" s="33"/>
      <c r="E24" s="26" t="s">
        <v>36</v>
      </c>
      <c r="I24" s="28" t="s">
        <v>28</v>
      </c>
      <c r="J24" s="26" t="s">
        <v>37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71.25" customHeight="1">
      <c r="B27" s="88"/>
      <c r="E27" s="316" t="s">
        <v>39</v>
      </c>
      <c r="F27" s="316"/>
      <c r="G27" s="316"/>
      <c r="H27" s="316"/>
      <c r="L27" s="88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9" t="s">
        <v>40</v>
      </c>
      <c r="J30" s="64">
        <f>ROUND(J90,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90">
        <f>ROUND((SUM(BE90:BE125)),  2)</f>
        <v>0</v>
      </c>
      <c r="I33" s="91">
        <v>0.21</v>
      </c>
      <c r="J33" s="90">
        <f>ROUND(((SUM(BE90:BE125))*I33),  2)</f>
        <v>0</v>
      </c>
      <c r="L33" s="33"/>
    </row>
    <row r="34" spans="2:12" s="1" customFormat="1" ht="14.4" customHeight="1">
      <c r="B34" s="33"/>
      <c r="E34" s="28" t="s">
        <v>46</v>
      </c>
      <c r="F34" s="90">
        <f>ROUND((SUM(BF90:BF125)),  2)</f>
        <v>0</v>
      </c>
      <c r="I34" s="91">
        <v>0.15</v>
      </c>
      <c r="J34" s="90">
        <f>ROUND(((SUM(BF90:BF125))*I34),  2)</f>
        <v>0</v>
      </c>
      <c r="L34" s="33"/>
    </row>
    <row r="35" spans="2:12" s="1" customFormat="1" ht="14.4" hidden="1" customHeight="1">
      <c r="B35" s="33"/>
      <c r="E35" s="28" t="s">
        <v>47</v>
      </c>
      <c r="F35" s="90">
        <f>ROUND((SUM(BG90:BG125)),  2)</f>
        <v>0</v>
      </c>
      <c r="I35" s="91">
        <v>0.21</v>
      </c>
      <c r="J35" s="90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90">
        <f>ROUND((SUM(BH90:BH125)),  2)</f>
        <v>0</v>
      </c>
      <c r="I36" s="91">
        <v>0.15</v>
      </c>
      <c r="J36" s="90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90">
        <f>ROUND((SUM(BI90:BI125)),  2)</f>
        <v>0</v>
      </c>
      <c r="I37" s="91">
        <v>0</v>
      </c>
      <c r="J37" s="90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2"/>
      <c r="D39" s="93" t="s">
        <v>50</v>
      </c>
      <c r="E39" s="55"/>
      <c r="F39" s="55"/>
      <c r="G39" s="94" t="s">
        <v>51</v>
      </c>
      <c r="H39" s="95" t="s">
        <v>52</v>
      </c>
      <c r="I39" s="55"/>
      <c r="J39" s="96">
        <f>SUM(J30:J37)</f>
        <v>0</v>
      </c>
      <c r="K39" s="97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26.25" customHeight="1">
      <c r="B48" s="33"/>
      <c r="E48" s="327" t="str">
        <f>E7</f>
        <v>Vybudování volnočasového areálu na poz. č.k. 629/2 v k.ú. Žernovka</v>
      </c>
      <c r="F48" s="328"/>
      <c r="G48" s="328"/>
      <c r="H48" s="328"/>
      <c r="L48" s="33"/>
    </row>
    <row r="49" spans="2:47" s="1" customFormat="1" ht="12" customHeight="1">
      <c r="B49" s="33"/>
      <c r="C49" s="28" t="s">
        <v>113</v>
      </c>
      <c r="L49" s="33"/>
    </row>
    <row r="50" spans="2:47" s="1" customFormat="1" ht="16.5" customHeight="1">
      <c r="B50" s="33"/>
      <c r="E50" s="290" t="str">
        <f>E9</f>
        <v xml:space="preserve">VRN - Vedlejší a ostatní náklady </v>
      </c>
      <c r="F50" s="329"/>
      <c r="G50" s="329"/>
      <c r="H50" s="329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</v>
      </c>
      <c r="I52" s="28" t="s">
        <v>23</v>
      </c>
      <c r="J52" s="50" t="str">
        <f>IF(J12="","",J12)</f>
        <v>30. 6. 2023</v>
      </c>
      <c r="L52" s="33"/>
    </row>
    <row r="53" spans="2:47" s="1" customFormat="1" ht="6.9" customHeight="1">
      <c r="B53" s="33"/>
      <c r="L53" s="33"/>
    </row>
    <row r="54" spans="2:47" s="1" customFormat="1" ht="15.15" customHeight="1">
      <c r="B54" s="33"/>
      <c r="C54" s="28" t="s">
        <v>25</v>
      </c>
      <c r="F54" s="26" t="str">
        <f>E15</f>
        <v>Obec Mukařov</v>
      </c>
      <c r="I54" s="28" t="s">
        <v>31</v>
      </c>
      <c r="J54" s="31" t="str">
        <f>E21</f>
        <v xml:space="preserve"> </v>
      </c>
      <c r="L54" s="33"/>
    </row>
    <row r="55" spans="2:47" s="1" customFormat="1" ht="15.15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Ing. Theodor Collino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8" t="s">
        <v>116</v>
      </c>
      <c r="D57" s="92"/>
      <c r="E57" s="92"/>
      <c r="F57" s="92"/>
      <c r="G57" s="92"/>
      <c r="H57" s="92"/>
      <c r="I57" s="92"/>
      <c r="J57" s="99" t="s">
        <v>117</v>
      </c>
      <c r="K57" s="92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0" t="s">
        <v>72</v>
      </c>
      <c r="J59" s="64">
        <f>J90</f>
        <v>0</v>
      </c>
      <c r="L59" s="33"/>
      <c r="AU59" s="18" t="s">
        <v>118</v>
      </c>
    </row>
    <row r="60" spans="2:47" s="8" customFormat="1" ht="24.9" customHeight="1">
      <c r="B60" s="101"/>
      <c r="D60" s="102" t="s">
        <v>878</v>
      </c>
      <c r="E60" s="103"/>
      <c r="F60" s="103"/>
      <c r="G60" s="103"/>
      <c r="H60" s="103"/>
      <c r="I60" s="103"/>
      <c r="J60" s="104">
        <f>J91</f>
        <v>0</v>
      </c>
      <c r="L60" s="101"/>
    </row>
    <row r="61" spans="2:47" s="8" customFormat="1" ht="24.9" customHeight="1">
      <c r="B61" s="101"/>
      <c r="D61" s="102" t="s">
        <v>879</v>
      </c>
      <c r="E61" s="103"/>
      <c r="F61" s="103"/>
      <c r="G61" s="103"/>
      <c r="H61" s="103"/>
      <c r="I61" s="103"/>
      <c r="J61" s="104">
        <f>J98</f>
        <v>0</v>
      </c>
      <c r="L61" s="101"/>
    </row>
    <row r="62" spans="2:47" s="8" customFormat="1" ht="24.9" customHeight="1">
      <c r="B62" s="101"/>
      <c r="D62" s="102" t="s">
        <v>880</v>
      </c>
      <c r="E62" s="103"/>
      <c r="F62" s="103"/>
      <c r="G62" s="103"/>
      <c r="H62" s="103"/>
      <c r="I62" s="103"/>
      <c r="J62" s="104">
        <f>J103</f>
        <v>0</v>
      </c>
      <c r="L62" s="101"/>
    </row>
    <row r="63" spans="2:47" s="8" customFormat="1" ht="24.9" customHeight="1">
      <c r="B63" s="101"/>
      <c r="D63" s="102" t="s">
        <v>881</v>
      </c>
      <c r="E63" s="103"/>
      <c r="F63" s="103"/>
      <c r="G63" s="103"/>
      <c r="H63" s="103"/>
      <c r="I63" s="103"/>
      <c r="J63" s="104">
        <f>J106</f>
        <v>0</v>
      </c>
      <c r="L63" s="101"/>
    </row>
    <row r="64" spans="2:47" s="8" customFormat="1" ht="24.9" customHeight="1">
      <c r="B64" s="101"/>
      <c r="D64" s="102" t="s">
        <v>882</v>
      </c>
      <c r="E64" s="103"/>
      <c r="F64" s="103"/>
      <c r="G64" s="103"/>
      <c r="H64" s="103"/>
      <c r="I64" s="103"/>
      <c r="J64" s="104">
        <f>J108</f>
        <v>0</v>
      </c>
      <c r="L64" s="101"/>
    </row>
    <row r="65" spans="2:12" s="8" customFormat="1" ht="24.9" customHeight="1">
      <c r="B65" s="101"/>
      <c r="D65" s="102" t="s">
        <v>883</v>
      </c>
      <c r="E65" s="103"/>
      <c r="F65" s="103"/>
      <c r="G65" s="103"/>
      <c r="H65" s="103"/>
      <c r="I65" s="103"/>
      <c r="J65" s="104">
        <f>J110</f>
        <v>0</v>
      </c>
      <c r="L65" s="101"/>
    </row>
    <row r="66" spans="2:12" s="8" customFormat="1" ht="24.9" customHeight="1">
      <c r="B66" s="101"/>
      <c r="D66" s="102" t="s">
        <v>884</v>
      </c>
      <c r="E66" s="103"/>
      <c r="F66" s="103"/>
      <c r="G66" s="103"/>
      <c r="H66" s="103"/>
      <c r="I66" s="103"/>
      <c r="J66" s="104">
        <f>J112</f>
        <v>0</v>
      </c>
      <c r="L66" s="101"/>
    </row>
    <row r="67" spans="2:12" s="8" customFormat="1" ht="24.9" customHeight="1">
      <c r="B67" s="101"/>
      <c r="D67" s="102" t="s">
        <v>885</v>
      </c>
      <c r="E67" s="103"/>
      <c r="F67" s="103"/>
      <c r="G67" s="103"/>
      <c r="H67" s="103"/>
      <c r="I67" s="103"/>
      <c r="J67" s="104">
        <f>J115</f>
        <v>0</v>
      </c>
      <c r="L67" s="101"/>
    </row>
    <row r="68" spans="2:12" s="9" customFormat="1" ht="19.95" customHeight="1">
      <c r="B68" s="105"/>
      <c r="D68" s="106" t="s">
        <v>886</v>
      </c>
      <c r="E68" s="107"/>
      <c r="F68" s="107"/>
      <c r="G68" s="107"/>
      <c r="H68" s="107"/>
      <c r="I68" s="107"/>
      <c r="J68" s="108">
        <f>J116</f>
        <v>0</v>
      </c>
      <c r="L68" s="105"/>
    </row>
    <row r="69" spans="2:12" s="8" customFormat="1" ht="24.9" customHeight="1">
      <c r="B69" s="101"/>
      <c r="D69" s="102" t="s">
        <v>887</v>
      </c>
      <c r="E69" s="103"/>
      <c r="F69" s="103"/>
      <c r="G69" s="103"/>
      <c r="H69" s="103"/>
      <c r="I69" s="103"/>
      <c r="J69" s="104">
        <f>J119</f>
        <v>0</v>
      </c>
      <c r="L69" s="101"/>
    </row>
    <row r="70" spans="2:12" s="9" customFormat="1" ht="19.95" customHeight="1">
      <c r="B70" s="105"/>
      <c r="D70" s="106" t="s">
        <v>888</v>
      </c>
      <c r="E70" s="107"/>
      <c r="F70" s="107"/>
      <c r="G70" s="107"/>
      <c r="H70" s="107"/>
      <c r="I70" s="107"/>
      <c r="J70" s="108">
        <f>J120</f>
        <v>0</v>
      </c>
      <c r="L70" s="105"/>
    </row>
    <row r="71" spans="2:12" s="1" customFormat="1" ht="21.75" customHeight="1">
      <c r="B71" s="33"/>
      <c r="L71" s="33"/>
    </row>
    <row r="72" spans="2:12" s="1" customFormat="1" ht="6.9" customHeight="1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12" s="1" customFormat="1" ht="6.9" customHeight="1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12" s="1" customFormat="1" ht="24.9" customHeight="1">
      <c r="B77" s="33"/>
      <c r="C77" s="22" t="s">
        <v>133</v>
      </c>
      <c r="L77" s="33"/>
    </row>
    <row r="78" spans="2:12" s="1" customFormat="1" ht="6.9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26.25" customHeight="1">
      <c r="B80" s="33"/>
      <c r="E80" s="327" t="str">
        <f>E7</f>
        <v>Vybudování volnočasového areálu na poz. č.k. 629/2 v k.ú. Žernovka</v>
      </c>
      <c r="F80" s="328"/>
      <c r="G80" s="328"/>
      <c r="H80" s="328"/>
      <c r="L80" s="33"/>
    </row>
    <row r="81" spans="2:65" s="1" customFormat="1" ht="12" customHeight="1">
      <c r="B81" s="33"/>
      <c r="C81" s="28" t="s">
        <v>113</v>
      </c>
      <c r="L81" s="33"/>
    </row>
    <row r="82" spans="2:65" s="1" customFormat="1" ht="16.5" customHeight="1">
      <c r="B82" s="33"/>
      <c r="E82" s="290" t="str">
        <f>E9</f>
        <v xml:space="preserve">VRN - Vedlejší a ostatní náklady </v>
      </c>
      <c r="F82" s="329"/>
      <c r="G82" s="329"/>
      <c r="H82" s="329"/>
      <c r="L82" s="33"/>
    </row>
    <row r="83" spans="2:65" s="1" customFormat="1" ht="6.9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F12</f>
        <v>Mukařov</v>
      </c>
      <c r="I84" s="28" t="s">
        <v>23</v>
      </c>
      <c r="J84" s="50" t="str">
        <f>IF(J12="","",J12)</f>
        <v>30. 6. 2023</v>
      </c>
      <c r="L84" s="33"/>
    </row>
    <row r="85" spans="2:65" s="1" customFormat="1" ht="6.9" customHeight="1">
      <c r="B85" s="33"/>
      <c r="L85" s="33"/>
    </row>
    <row r="86" spans="2:65" s="1" customFormat="1" ht="15.15" customHeight="1">
      <c r="B86" s="33"/>
      <c r="C86" s="28" t="s">
        <v>25</v>
      </c>
      <c r="F86" s="26" t="str">
        <f>E15</f>
        <v>Obec Mukařov</v>
      </c>
      <c r="I86" s="28" t="s">
        <v>31</v>
      </c>
      <c r="J86" s="31" t="str">
        <f>E21</f>
        <v xml:space="preserve"> </v>
      </c>
      <c r="L86" s="33"/>
    </row>
    <row r="87" spans="2:65" s="1" customFormat="1" ht="15.15" customHeight="1">
      <c r="B87" s="33"/>
      <c r="C87" s="28" t="s">
        <v>29</v>
      </c>
      <c r="F87" s="26" t="str">
        <f>IF(E18="","",E18)</f>
        <v>Vyplň údaj</v>
      </c>
      <c r="I87" s="28" t="s">
        <v>34</v>
      </c>
      <c r="J87" s="31" t="str">
        <f>E24</f>
        <v>Ing. Theodor Collino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09"/>
      <c r="C89" s="110" t="s">
        <v>134</v>
      </c>
      <c r="D89" s="111" t="s">
        <v>59</v>
      </c>
      <c r="E89" s="111" t="s">
        <v>55</v>
      </c>
      <c r="F89" s="111" t="s">
        <v>56</v>
      </c>
      <c r="G89" s="111" t="s">
        <v>135</v>
      </c>
      <c r="H89" s="111" t="s">
        <v>136</v>
      </c>
      <c r="I89" s="111" t="s">
        <v>137</v>
      </c>
      <c r="J89" s="111" t="s">
        <v>117</v>
      </c>
      <c r="K89" s="112" t="s">
        <v>138</v>
      </c>
      <c r="L89" s="109"/>
      <c r="M89" s="57" t="s">
        <v>19</v>
      </c>
      <c r="N89" s="58" t="s">
        <v>44</v>
      </c>
      <c r="O89" s="58" t="s">
        <v>139</v>
      </c>
      <c r="P89" s="58" t="s">
        <v>140</v>
      </c>
      <c r="Q89" s="58" t="s">
        <v>141</v>
      </c>
      <c r="R89" s="58" t="s">
        <v>142</v>
      </c>
      <c r="S89" s="58" t="s">
        <v>143</v>
      </c>
      <c r="T89" s="59" t="s">
        <v>144</v>
      </c>
    </row>
    <row r="90" spans="2:65" s="1" customFormat="1" ht="22.8" customHeight="1">
      <c r="B90" s="33"/>
      <c r="C90" s="62" t="s">
        <v>145</v>
      </c>
      <c r="J90" s="113">
        <f>BK90</f>
        <v>0</v>
      </c>
      <c r="L90" s="33"/>
      <c r="M90" s="60"/>
      <c r="N90" s="51"/>
      <c r="O90" s="51"/>
      <c r="P90" s="114">
        <f>P91+P98+P103+P106+P108+P110+P112+P115+P119</f>
        <v>0</v>
      </c>
      <c r="Q90" s="51"/>
      <c r="R90" s="114">
        <f>R91+R98+R103+R106+R108+R110+R112+R115+R119</f>
        <v>1.59595</v>
      </c>
      <c r="S90" s="51"/>
      <c r="T90" s="115">
        <f>T91+T98+T103+T106+T108+T110+T112+T115+T119</f>
        <v>0</v>
      </c>
      <c r="AT90" s="18" t="s">
        <v>73</v>
      </c>
      <c r="AU90" s="18" t="s">
        <v>118</v>
      </c>
      <c r="BK90" s="116">
        <f>BK91+BK98+BK103+BK106+BK108+BK110+BK112+BK115+BK119</f>
        <v>0</v>
      </c>
    </row>
    <row r="91" spans="2:65" s="11" customFormat="1" ht="25.95" customHeight="1">
      <c r="B91" s="117"/>
      <c r="D91" s="118" t="s">
        <v>73</v>
      </c>
      <c r="E91" s="119" t="s">
        <v>889</v>
      </c>
      <c r="F91" s="119" t="s">
        <v>890</v>
      </c>
      <c r="I91" s="120"/>
      <c r="J91" s="121">
        <f>BK91</f>
        <v>0</v>
      </c>
      <c r="L91" s="117"/>
      <c r="M91" s="122"/>
      <c r="P91" s="123">
        <f>SUM(P92:P97)</f>
        <v>0</v>
      </c>
      <c r="R91" s="123">
        <f>SUM(R92:R97)</f>
        <v>0</v>
      </c>
      <c r="T91" s="124">
        <f>SUM(T92:T97)</f>
        <v>0</v>
      </c>
      <c r="AR91" s="118" t="s">
        <v>82</v>
      </c>
      <c r="AT91" s="125" t="s">
        <v>73</v>
      </c>
      <c r="AU91" s="125" t="s">
        <v>74</v>
      </c>
      <c r="AY91" s="118" t="s">
        <v>148</v>
      </c>
      <c r="BK91" s="126">
        <f>SUM(BK92:BK97)</f>
        <v>0</v>
      </c>
    </row>
    <row r="92" spans="2:65" s="1" customFormat="1" ht="24.15" customHeight="1">
      <c r="B92" s="33"/>
      <c r="C92" s="129" t="s">
        <v>82</v>
      </c>
      <c r="D92" s="129" t="s">
        <v>150</v>
      </c>
      <c r="E92" s="130" t="s">
        <v>891</v>
      </c>
      <c r="F92" s="131" t="s">
        <v>892</v>
      </c>
      <c r="G92" s="132" t="s">
        <v>893</v>
      </c>
      <c r="H92" s="133">
        <v>1</v>
      </c>
      <c r="I92" s="134"/>
      <c r="J92" s="135">
        <f t="shared" ref="J92:J97" si="0">ROUND(I92*H92,2)</f>
        <v>0</v>
      </c>
      <c r="K92" s="131" t="s">
        <v>19</v>
      </c>
      <c r="L92" s="33"/>
      <c r="M92" s="136" t="s">
        <v>19</v>
      </c>
      <c r="N92" s="137" t="s">
        <v>45</v>
      </c>
      <c r="P92" s="138">
        <f t="shared" ref="P92:P97" si="1">O92*H92</f>
        <v>0</v>
      </c>
      <c r="Q92" s="138">
        <v>0</v>
      </c>
      <c r="R92" s="138">
        <f t="shared" ref="R92:R97" si="2">Q92*H92</f>
        <v>0</v>
      </c>
      <c r="S92" s="138">
        <v>0</v>
      </c>
      <c r="T92" s="139">
        <f t="shared" ref="T92:T97" si="3">S92*H92</f>
        <v>0</v>
      </c>
      <c r="AR92" s="140" t="s">
        <v>155</v>
      </c>
      <c r="AT92" s="140" t="s">
        <v>150</v>
      </c>
      <c r="AU92" s="140" t="s">
        <v>82</v>
      </c>
      <c r="AY92" s="18" t="s">
        <v>148</v>
      </c>
      <c r="BE92" s="141">
        <f t="shared" ref="BE92:BE97" si="4">IF(N92="základní",J92,0)</f>
        <v>0</v>
      </c>
      <c r="BF92" s="141">
        <f t="shared" ref="BF92:BF97" si="5">IF(N92="snížená",J92,0)</f>
        <v>0</v>
      </c>
      <c r="BG92" s="141">
        <f t="shared" ref="BG92:BG97" si="6">IF(N92="zákl. přenesená",J92,0)</f>
        <v>0</v>
      </c>
      <c r="BH92" s="141">
        <f t="shared" ref="BH92:BH97" si="7">IF(N92="sníž. přenesená",J92,0)</f>
        <v>0</v>
      </c>
      <c r="BI92" s="141">
        <f t="shared" ref="BI92:BI97" si="8">IF(N92="nulová",J92,0)</f>
        <v>0</v>
      </c>
      <c r="BJ92" s="18" t="s">
        <v>82</v>
      </c>
      <c r="BK92" s="141">
        <f t="shared" ref="BK92:BK97" si="9">ROUND(I92*H92,2)</f>
        <v>0</v>
      </c>
      <c r="BL92" s="18" t="s">
        <v>155</v>
      </c>
      <c r="BM92" s="140" t="s">
        <v>894</v>
      </c>
    </row>
    <row r="93" spans="2:65" s="1" customFormat="1" ht="24.15" customHeight="1">
      <c r="B93" s="33"/>
      <c r="C93" s="129" t="s">
        <v>84</v>
      </c>
      <c r="D93" s="129" t="s">
        <v>150</v>
      </c>
      <c r="E93" s="130" t="s">
        <v>895</v>
      </c>
      <c r="F93" s="131" t="s">
        <v>896</v>
      </c>
      <c r="G93" s="132" t="s">
        <v>893</v>
      </c>
      <c r="H93" s="133">
        <v>1</v>
      </c>
      <c r="I93" s="134"/>
      <c r="J93" s="135">
        <f t="shared" si="0"/>
        <v>0</v>
      </c>
      <c r="K93" s="131" t="s">
        <v>19</v>
      </c>
      <c r="L93" s="33"/>
      <c r="M93" s="136" t="s">
        <v>19</v>
      </c>
      <c r="N93" s="137" t="s">
        <v>45</v>
      </c>
      <c r="P93" s="138">
        <f t="shared" si="1"/>
        <v>0</v>
      </c>
      <c r="Q93" s="138">
        <v>0</v>
      </c>
      <c r="R93" s="138">
        <f t="shared" si="2"/>
        <v>0</v>
      </c>
      <c r="S93" s="138">
        <v>0</v>
      </c>
      <c r="T93" s="139">
        <f t="shared" si="3"/>
        <v>0</v>
      </c>
      <c r="AR93" s="140" t="s">
        <v>155</v>
      </c>
      <c r="AT93" s="140" t="s">
        <v>150</v>
      </c>
      <c r="AU93" s="140" t="s">
        <v>82</v>
      </c>
      <c r="AY93" s="18" t="s">
        <v>148</v>
      </c>
      <c r="BE93" s="141">
        <f t="shared" si="4"/>
        <v>0</v>
      </c>
      <c r="BF93" s="141">
        <f t="shared" si="5"/>
        <v>0</v>
      </c>
      <c r="BG93" s="141">
        <f t="shared" si="6"/>
        <v>0</v>
      </c>
      <c r="BH93" s="141">
        <f t="shared" si="7"/>
        <v>0</v>
      </c>
      <c r="BI93" s="141">
        <f t="shared" si="8"/>
        <v>0</v>
      </c>
      <c r="BJ93" s="18" t="s">
        <v>82</v>
      </c>
      <c r="BK93" s="141">
        <f t="shared" si="9"/>
        <v>0</v>
      </c>
      <c r="BL93" s="18" t="s">
        <v>155</v>
      </c>
      <c r="BM93" s="140" t="s">
        <v>897</v>
      </c>
    </row>
    <row r="94" spans="2:65" s="1" customFormat="1" ht="16.5" customHeight="1">
      <c r="B94" s="33"/>
      <c r="C94" s="129" t="s">
        <v>166</v>
      </c>
      <c r="D94" s="129" t="s">
        <v>150</v>
      </c>
      <c r="E94" s="130" t="s">
        <v>898</v>
      </c>
      <c r="F94" s="131" t="s">
        <v>899</v>
      </c>
      <c r="G94" s="132" t="s">
        <v>900</v>
      </c>
      <c r="H94" s="133">
        <v>1</v>
      </c>
      <c r="I94" s="134"/>
      <c r="J94" s="135">
        <f t="shared" si="0"/>
        <v>0</v>
      </c>
      <c r="K94" s="131" t="s">
        <v>19</v>
      </c>
      <c r="L94" s="33"/>
      <c r="M94" s="136" t="s">
        <v>19</v>
      </c>
      <c r="N94" s="137" t="s">
        <v>45</v>
      </c>
      <c r="P94" s="138">
        <f t="shared" si="1"/>
        <v>0</v>
      </c>
      <c r="Q94" s="138">
        <v>0</v>
      </c>
      <c r="R94" s="138">
        <f t="shared" si="2"/>
        <v>0</v>
      </c>
      <c r="S94" s="138">
        <v>0</v>
      </c>
      <c r="T94" s="139">
        <f t="shared" si="3"/>
        <v>0</v>
      </c>
      <c r="AR94" s="140" t="s">
        <v>155</v>
      </c>
      <c r="AT94" s="140" t="s">
        <v>150</v>
      </c>
      <c r="AU94" s="140" t="s">
        <v>82</v>
      </c>
      <c r="AY94" s="18" t="s">
        <v>148</v>
      </c>
      <c r="BE94" s="141">
        <f t="shared" si="4"/>
        <v>0</v>
      </c>
      <c r="BF94" s="141">
        <f t="shared" si="5"/>
        <v>0</v>
      </c>
      <c r="BG94" s="141">
        <f t="shared" si="6"/>
        <v>0</v>
      </c>
      <c r="BH94" s="141">
        <f t="shared" si="7"/>
        <v>0</v>
      </c>
      <c r="BI94" s="141">
        <f t="shared" si="8"/>
        <v>0</v>
      </c>
      <c r="BJ94" s="18" t="s">
        <v>82</v>
      </c>
      <c r="BK94" s="141">
        <f t="shared" si="9"/>
        <v>0</v>
      </c>
      <c r="BL94" s="18" t="s">
        <v>155</v>
      </c>
      <c r="BM94" s="140" t="s">
        <v>901</v>
      </c>
    </row>
    <row r="95" spans="2:65" s="1" customFormat="1" ht="21.75" customHeight="1">
      <c r="B95" s="33"/>
      <c r="C95" s="129" t="s">
        <v>155</v>
      </c>
      <c r="D95" s="129" t="s">
        <v>150</v>
      </c>
      <c r="E95" s="130" t="s">
        <v>902</v>
      </c>
      <c r="F95" s="131" t="s">
        <v>903</v>
      </c>
      <c r="G95" s="132" t="s">
        <v>904</v>
      </c>
      <c r="H95" s="133">
        <v>1</v>
      </c>
      <c r="I95" s="134"/>
      <c r="J95" s="135">
        <f t="shared" si="0"/>
        <v>0</v>
      </c>
      <c r="K95" s="131" t="s">
        <v>19</v>
      </c>
      <c r="L95" s="33"/>
      <c r="M95" s="136" t="s">
        <v>19</v>
      </c>
      <c r="N95" s="137" t="s">
        <v>45</v>
      </c>
      <c r="P95" s="138">
        <f t="shared" si="1"/>
        <v>0</v>
      </c>
      <c r="Q95" s="138">
        <v>0</v>
      </c>
      <c r="R95" s="138">
        <f t="shared" si="2"/>
        <v>0</v>
      </c>
      <c r="S95" s="138">
        <v>0</v>
      </c>
      <c r="T95" s="139">
        <f t="shared" si="3"/>
        <v>0</v>
      </c>
      <c r="AR95" s="140" t="s">
        <v>155</v>
      </c>
      <c r="AT95" s="140" t="s">
        <v>150</v>
      </c>
      <c r="AU95" s="140" t="s">
        <v>82</v>
      </c>
      <c r="AY95" s="18" t="s">
        <v>148</v>
      </c>
      <c r="BE95" s="141">
        <f t="shared" si="4"/>
        <v>0</v>
      </c>
      <c r="BF95" s="141">
        <f t="shared" si="5"/>
        <v>0</v>
      </c>
      <c r="BG95" s="141">
        <f t="shared" si="6"/>
        <v>0</v>
      </c>
      <c r="BH95" s="141">
        <f t="shared" si="7"/>
        <v>0</v>
      </c>
      <c r="BI95" s="141">
        <f t="shared" si="8"/>
        <v>0</v>
      </c>
      <c r="BJ95" s="18" t="s">
        <v>82</v>
      </c>
      <c r="BK95" s="141">
        <f t="shared" si="9"/>
        <v>0</v>
      </c>
      <c r="BL95" s="18" t="s">
        <v>155</v>
      </c>
      <c r="BM95" s="140" t="s">
        <v>905</v>
      </c>
    </row>
    <row r="96" spans="2:65" s="1" customFormat="1" ht="16.5" customHeight="1">
      <c r="B96" s="33"/>
      <c r="C96" s="129" t="s">
        <v>183</v>
      </c>
      <c r="D96" s="129" t="s">
        <v>150</v>
      </c>
      <c r="E96" s="130" t="s">
        <v>906</v>
      </c>
      <c r="F96" s="131" t="s">
        <v>907</v>
      </c>
      <c r="G96" s="132" t="s">
        <v>904</v>
      </c>
      <c r="H96" s="133">
        <v>1</v>
      </c>
      <c r="I96" s="134"/>
      <c r="J96" s="135">
        <f t="shared" si="0"/>
        <v>0</v>
      </c>
      <c r="K96" s="131" t="s">
        <v>19</v>
      </c>
      <c r="L96" s="33"/>
      <c r="M96" s="136" t="s">
        <v>19</v>
      </c>
      <c r="N96" s="137" t="s">
        <v>45</v>
      </c>
      <c r="P96" s="138">
        <f t="shared" si="1"/>
        <v>0</v>
      </c>
      <c r="Q96" s="138">
        <v>0</v>
      </c>
      <c r="R96" s="138">
        <f t="shared" si="2"/>
        <v>0</v>
      </c>
      <c r="S96" s="138">
        <v>0</v>
      </c>
      <c r="T96" s="139">
        <f t="shared" si="3"/>
        <v>0</v>
      </c>
      <c r="AR96" s="140" t="s">
        <v>155</v>
      </c>
      <c r="AT96" s="140" t="s">
        <v>150</v>
      </c>
      <c r="AU96" s="140" t="s">
        <v>82</v>
      </c>
      <c r="AY96" s="18" t="s">
        <v>148</v>
      </c>
      <c r="BE96" s="141">
        <f t="shared" si="4"/>
        <v>0</v>
      </c>
      <c r="BF96" s="141">
        <f t="shared" si="5"/>
        <v>0</v>
      </c>
      <c r="BG96" s="141">
        <f t="shared" si="6"/>
        <v>0</v>
      </c>
      <c r="BH96" s="141">
        <f t="shared" si="7"/>
        <v>0</v>
      </c>
      <c r="BI96" s="141">
        <f t="shared" si="8"/>
        <v>0</v>
      </c>
      <c r="BJ96" s="18" t="s">
        <v>82</v>
      </c>
      <c r="BK96" s="141">
        <f t="shared" si="9"/>
        <v>0</v>
      </c>
      <c r="BL96" s="18" t="s">
        <v>155</v>
      </c>
      <c r="BM96" s="140" t="s">
        <v>908</v>
      </c>
    </row>
    <row r="97" spans="2:65" s="1" customFormat="1" ht="16.5" customHeight="1">
      <c r="B97" s="33"/>
      <c r="C97" s="129" t="s">
        <v>195</v>
      </c>
      <c r="D97" s="129" t="s">
        <v>150</v>
      </c>
      <c r="E97" s="130" t="s">
        <v>909</v>
      </c>
      <c r="F97" s="131" t="s">
        <v>910</v>
      </c>
      <c r="G97" s="132" t="s">
        <v>904</v>
      </c>
      <c r="H97" s="133">
        <v>1</v>
      </c>
      <c r="I97" s="134"/>
      <c r="J97" s="135">
        <f t="shared" si="0"/>
        <v>0</v>
      </c>
      <c r="K97" s="131" t="s">
        <v>19</v>
      </c>
      <c r="L97" s="33"/>
      <c r="M97" s="136" t="s">
        <v>19</v>
      </c>
      <c r="N97" s="137" t="s">
        <v>45</v>
      </c>
      <c r="P97" s="138">
        <f t="shared" si="1"/>
        <v>0</v>
      </c>
      <c r="Q97" s="138">
        <v>0</v>
      </c>
      <c r="R97" s="138">
        <f t="shared" si="2"/>
        <v>0</v>
      </c>
      <c r="S97" s="138">
        <v>0</v>
      </c>
      <c r="T97" s="139">
        <f t="shared" si="3"/>
        <v>0</v>
      </c>
      <c r="AR97" s="140" t="s">
        <v>155</v>
      </c>
      <c r="AT97" s="140" t="s">
        <v>150</v>
      </c>
      <c r="AU97" s="140" t="s">
        <v>82</v>
      </c>
      <c r="AY97" s="18" t="s">
        <v>148</v>
      </c>
      <c r="BE97" s="141">
        <f t="shared" si="4"/>
        <v>0</v>
      </c>
      <c r="BF97" s="141">
        <f t="shared" si="5"/>
        <v>0</v>
      </c>
      <c r="BG97" s="141">
        <f t="shared" si="6"/>
        <v>0</v>
      </c>
      <c r="BH97" s="141">
        <f t="shared" si="7"/>
        <v>0</v>
      </c>
      <c r="BI97" s="141">
        <f t="shared" si="8"/>
        <v>0</v>
      </c>
      <c r="BJ97" s="18" t="s">
        <v>82</v>
      </c>
      <c r="BK97" s="141">
        <f t="shared" si="9"/>
        <v>0</v>
      </c>
      <c r="BL97" s="18" t="s">
        <v>155</v>
      </c>
      <c r="BM97" s="140" t="s">
        <v>911</v>
      </c>
    </row>
    <row r="98" spans="2:65" s="11" customFormat="1" ht="25.95" customHeight="1">
      <c r="B98" s="117"/>
      <c r="D98" s="118" t="s">
        <v>73</v>
      </c>
      <c r="E98" s="119" t="s">
        <v>912</v>
      </c>
      <c r="F98" s="119" t="s">
        <v>913</v>
      </c>
      <c r="I98" s="120"/>
      <c r="J98" s="121">
        <f>BK98</f>
        <v>0</v>
      </c>
      <c r="L98" s="117"/>
      <c r="M98" s="122"/>
      <c r="P98" s="123">
        <f>SUM(P99:P102)</f>
        <v>0</v>
      </c>
      <c r="R98" s="123">
        <f>SUM(R99:R102)</f>
        <v>0</v>
      </c>
      <c r="T98" s="124">
        <f>SUM(T99:T102)</f>
        <v>0</v>
      </c>
      <c r="AR98" s="118" t="s">
        <v>82</v>
      </c>
      <c r="AT98" s="125" t="s">
        <v>73</v>
      </c>
      <c r="AU98" s="125" t="s">
        <v>74</v>
      </c>
      <c r="AY98" s="118" t="s">
        <v>148</v>
      </c>
      <c r="BK98" s="126">
        <f>SUM(BK99:BK102)</f>
        <v>0</v>
      </c>
    </row>
    <row r="99" spans="2:65" s="1" customFormat="1" ht="24.15" customHeight="1">
      <c r="B99" s="33"/>
      <c r="C99" s="129" t="s">
        <v>200</v>
      </c>
      <c r="D99" s="129" t="s">
        <v>150</v>
      </c>
      <c r="E99" s="130" t="s">
        <v>914</v>
      </c>
      <c r="F99" s="131" t="s">
        <v>915</v>
      </c>
      <c r="G99" s="132" t="s">
        <v>893</v>
      </c>
      <c r="H99" s="133">
        <v>1</v>
      </c>
      <c r="I99" s="134"/>
      <c r="J99" s="135">
        <f>ROUND(I99*H99,2)</f>
        <v>0</v>
      </c>
      <c r="K99" s="131" t="s">
        <v>19</v>
      </c>
      <c r="L99" s="33"/>
      <c r="M99" s="136" t="s">
        <v>19</v>
      </c>
      <c r="N99" s="137" t="s">
        <v>45</v>
      </c>
      <c r="P99" s="138">
        <f>O99*H99</f>
        <v>0</v>
      </c>
      <c r="Q99" s="138">
        <v>0</v>
      </c>
      <c r="R99" s="138">
        <f>Q99*H99</f>
        <v>0</v>
      </c>
      <c r="S99" s="138">
        <v>0</v>
      </c>
      <c r="T99" s="139">
        <f>S99*H99</f>
        <v>0</v>
      </c>
      <c r="AR99" s="140" t="s">
        <v>155</v>
      </c>
      <c r="AT99" s="140" t="s">
        <v>150</v>
      </c>
      <c r="AU99" s="140" t="s">
        <v>82</v>
      </c>
      <c r="AY99" s="18" t="s">
        <v>148</v>
      </c>
      <c r="BE99" s="141">
        <f>IF(N99="základní",J99,0)</f>
        <v>0</v>
      </c>
      <c r="BF99" s="141">
        <f>IF(N99="snížená",J99,0)</f>
        <v>0</v>
      </c>
      <c r="BG99" s="141">
        <f>IF(N99="zákl. přenesená",J99,0)</f>
        <v>0</v>
      </c>
      <c r="BH99" s="141">
        <f>IF(N99="sníž. přenesená",J99,0)</f>
        <v>0</v>
      </c>
      <c r="BI99" s="141">
        <f>IF(N99="nulová",J99,0)</f>
        <v>0</v>
      </c>
      <c r="BJ99" s="18" t="s">
        <v>82</v>
      </c>
      <c r="BK99" s="141">
        <f>ROUND(I99*H99,2)</f>
        <v>0</v>
      </c>
      <c r="BL99" s="18" t="s">
        <v>155</v>
      </c>
      <c r="BM99" s="140" t="s">
        <v>916</v>
      </c>
    </row>
    <row r="100" spans="2:65" s="1" customFormat="1" ht="24.15" customHeight="1">
      <c r="B100" s="33"/>
      <c r="C100" s="129" t="s">
        <v>210</v>
      </c>
      <c r="D100" s="129" t="s">
        <v>150</v>
      </c>
      <c r="E100" s="130" t="s">
        <v>917</v>
      </c>
      <c r="F100" s="131" t="s">
        <v>918</v>
      </c>
      <c r="G100" s="132" t="s">
        <v>893</v>
      </c>
      <c r="H100" s="133">
        <v>1</v>
      </c>
      <c r="I100" s="134"/>
      <c r="J100" s="135">
        <f>ROUND(I100*H100,2)</f>
        <v>0</v>
      </c>
      <c r="K100" s="131" t="s">
        <v>19</v>
      </c>
      <c r="L100" s="33"/>
      <c r="M100" s="136" t="s">
        <v>19</v>
      </c>
      <c r="N100" s="137" t="s">
        <v>45</v>
      </c>
      <c r="P100" s="138">
        <f>O100*H100</f>
        <v>0</v>
      </c>
      <c r="Q100" s="138">
        <v>0</v>
      </c>
      <c r="R100" s="138">
        <f>Q100*H100</f>
        <v>0</v>
      </c>
      <c r="S100" s="138">
        <v>0</v>
      </c>
      <c r="T100" s="139">
        <f>S100*H100</f>
        <v>0</v>
      </c>
      <c r="AR100" s="140" t="s">
        <v>155</v>
      </c>
      <c r="AT100" s="140" t="s">
        <v>150</v>
      </c>
      <c r="AU100" s="140" t="s">
        <v>82</v>
      </c>
      <c r="AY100" s="18" t="s">
        <v>148</v>
      </c>
      <c r="BE100" s="141">
        <f>IF(N100="základní",J100,0)</f>
        <v>0</v>
      </c>
      <c r="BF100" s="141">
        <f>IF(N100="snížená",J100,0)</f>
        <v>0</v>
      </c>
      <c r="BG100" s="141">
        <f>IF(N100="zákl. přenesená",J100,0)</f>
        <v>0</v>
      </c>
      <c r="BH100" s="141">
        <f>IF(N100="sníž. přenesená",J100,0)</f>
        <v>0</v>
      </c>
      <c r="BI100" s="141">
        <f>IF(N100="nulová",J100,0)</f>
        <v>0</v>
      </c>
      <c r="BJ100" s="18" t="s">
        <v>82</v>
      </c>
      <c r="BK100" s="141">
        <f>ROUND(I100*H100,2)</f>
        <v>0</v>
      </c>
      <c r="BL100" s="18" t="s">
        <v>155</v>
      </c>
      <c r="BM100" s="140" t="s">
        <v>919</v>
      </c>
    </row>
    <row r="101" spans="2:65" s="1" customFormat="1" ht="16.5" customHeight="1">
      <c r="B101" s="33"/>
      <c r="C101" s="129" t="s">
        <v>218</v>
      </c>
      <c r="D101" s="129" t="s">
        <v>150</v>
      </c>
      <c r="E101" s="130" t="s">
        <v>920</v>
      </c>
      <c r="F101" s="131" t="s">
        <v>913</v>
      </c>
      <c r="G101" s="132" t="s">
        <v>900</v>
      </c>
      <c r="H101" s="133">
        <v>1</v>
      </c>
      <c r="I101" s="134"/>
      <c r="J101" s="135">
        <f>ROUND(I101*H101,2)</f>
        <v>0</v>
      </c>
      <c r="K101" s="131" t="s">
        <v>19</v>
      </c>
      <c r="L101" s="33"/>
      <c r="M101" s="136" t="s">
        <v>19</v>
      </c>
      <c r="N101" s="137" t="s">
        <v>45</v>
      </c>
      <c r="P101" s="138">
        <f>O101*H101</f>
        <v>0</v>
      </c>
      <c r="Q101" s="138">
        <v>0</v>
      </c>
      <c r="R101" s="138">
        <f>Q101*H101</f>
        <v>0</v>
      </c>
      <c r="S101" s="138">
        <v>0</v>
      </c>
      <c r="T101" s="139">
        <f>S101*H101</f>
        <v>0</v>
      </c>
      <c r="AR101" s="140" t="s">
        <v>155</v>
      </c>
      <c r="AT101" s="140" t="s">
        <v>150</v>
      </c>
      <c r="AU101" s="140" t="s">
        <v>82</v>
      </c>
      <c r="AY101" s="18" t="s">
        <v>148</v>
      </c>
      <c r="BE101" s="141">
        <f>IF(N101="základní",J101,0)</f>
        <v>0</v>
      </c>
      <c r="BF101" s="141">
        <f>IF(N101="snížená",J101,0)</f>
        <v>0</v>
      </c>
      <c r="BG101" s="141">
        <f>IF(N101="zákl. přenesená",J101,0)</f>
        <v>0</v>
      </c>
      <c r="BH101" s="141">
        <f>IF(N101="sníž. přenesená",J101,0)</f>
        <v>0</v>
      </c>
      <c r="BI101" s="141">
        <f>IF(N101="nulová",J101,0)</f>
        <v>0</v>
      </c>
      <c r="BJ101" s="18" t="s">
        <v>82</v>
      </c>
      <c r="BK101" s="141">
        <f>ROUND(I101*H101,2)</f>
        <v>0</v>
      </c>
      <c r="BL101" s="18" t="s">
        <v>155</v>
      </c>
      <c r="BM101" s="140" t="s">
        <v>921</v>
      </c>
    </row>
    <row r="102" spans="2:65" s="1" customFormat="1" ht="16.5" customHeight="1">
      <c r="B102" s="33"/>
      <c r="C102" s="129" t="s">
        <v>224</v>
      </c>
      <c r="D102" s="129" t="s">
        <v>150</v>
      </c>
      <c r="E102" s="130" t="s">
        <v>922</v>
      </c>
      <c r="F102" s="131" t="s">
        <v>923</v>
      </c>
      <c r="G102" s="132" t="s">
        <v>900</v>
      </c>
      <c r="H102" s="133">
        <v>1</v>
      </c>
      <c r="I102" s="134"/>
      <c r="J102" s="135">
        <f>ROUND(I102*H102,2)</f>
        <v>0</v>
      </c>
      <c r="K102" s="131" t="s">
        <v>19</v>
      </c>
      <c r="L102" s="33"/>
      <c r="M102" s="136" t="s">
        <v>19</v>
      </c>
      <c r="N102" s="137" t="s">
        <v>45</v>
      </c>
      <c r="P102" s="138">
        <f>O102*H102</f>
        <v>0</v>
      </c>
      <c r="Q102" s="138">
        <v>0</v>
      </c>
      <c r="R102" s="138">
        <f>Q102*H102</f>
        <v>0</v>
      </c>
      <c r="S102" s="138">
        <v>0</v>
      </c>
      <c r="T102" s="139">
        <f>S102*H102</f>
        <v>0</v>
      </c>
      <c r="AR102" s="140" t="s">
        <v>155</v>
      </c>
      <c r="AT102" s="140" t="s">
        <v>150</v>
      </c>
      <c r="AU102" s="140" t="s">
        <v>82</v>
      </c>
      <c r="AY102" s="18" t="s">
        <v>148</v>
      </c>
      <c r="BE102" s="141">
        <f>IF(N102="základní",J102,0)</f>
        <v>0</v>
      </c>
      <c r="BF102" s="141">
        <f>IF(N102="snížená",J102,0)</f>
        <v>0</v>
      </c>
      <c r="BG102" s="141">
        <f>IF(N102="zákl. přenesená",J102,0)</f>
        <v>0</v>
      </c>
      <c r="BH102" s="141">
        <f>IF(N102="sníž. přenesená",J102,0)</f>
        <v>0</v>
      </c>
      <c r="BI102" s="141">
        <f>IF(N102="nulová",J102,0)</f>
        <v>0</v>
      </c>
      <c r="BJ102" s="18" t="s">
        <v>82</v>
      </c>
      <c r="BK102" s="141">
        <f>ROUND(I102*H102,2)</f>
        <v>0</v>
      </c>
      <c r="BL102" s="18" t="s">
        <v>155</v>
      </c>
      <c r="BM102" s="140" t="s">
        <v>924</v>
      </c>
    </row>
    <row r="103" spans="2:65" s="11" customFormat="1" ht="25.95" customHeight="1">
      <c r="B103" s="117"/>
      <c r="D103" s="118" t="s">
        <v>73</v>
      </c>
      <c r="E103" s="119" t="s">
        <v>925</v>
      </c>
      <c r="F103" s="119" t="s">
        <v>926</v>
      </c>
      <c r="I103" s="120"/>
      <c r="J103" s="121">
        <f>BK103</f>
        <v>0</v>
      </c>
      <c r="L103" s="117"/>
      <c r="M103" s="122"/>
      <c r="P103" s="123">
        <f>SUM(P104:P105)</f>
        <v>0</v>
      </c>
      <c r="R103" s="123">
        <f>SUM(R104:R105)</f>
        <v>0</v>
      </c>
      <c r="T103" s="124">
        <f>SUM(T104:T105)</f>
        <v>0</v>
      </c>
      <c r="AR103" s="118" t="s">
        <v>82</v>
      </c>
      <c r="AT103" s="125" t="s">
        <v>73</v>
      </c>
      <c r="AU103" s="125" t="s">
        <v>74</v>
      </c>
      <c r="AY103" s="118" t="s">
        <v>148</v>
      </c>
      <c r="BK103" s="126">
        <f>SUM(BK104:BK105)</f>
        <v>0</v>
      </c>
    </row>
    <row r="104" spans="2:65" s="1" customFormat="1" ht="49.05" customHeight="1">
      <c r="B104" s="33"/>
      <c r="C104" s="129" t="s">
        <v>231</v>
      </c>
      <c r="D104" s="129" t="s">
        <v>150</v>
      </c>
      <c r="E104" s="130" t="s">
        <v>927</v>
      </c>
      <c r="F104" s="131" t="s">
        <v>928</v>
      </c>
      <c r="G104" s="132" t="s">
        <v>929</v>
      </c>
      <c r="H104" s="133">
        <v>1</v>
      </c>
      <c r="I104" s="134"/>
      <c r="J104" s="135">
        <f>ROUND(I104*H104,2)</f>
        <v>0</v>
      </c>
      <c r="K104" s="131" t="s">
        <v>19</v>
      </c>
      <c r="L104" s="33"/>
      <c r="M104" s="136" t="s">
        <v>19</v>
      </c>
      <c r="N104" s="137" t="s">
        <v>45</v>
      </c>
      <c r="P104" s="138">
        <f>O104*H104</f>
        <v>0</v>
      </c>
      <c r="Q104" s="138">
        <v>0</v>
      </c>
      <c r="R104" s="138">
        <f>Q104*H104</f>
        <v>0</v>
      </c>
      <c r="S104" s="138">
        <v>0</v>
      </c>
      <c r="T104" s="139">
        <f>S104*H104</f>
        <v>0</v>
      </c>
      <c r="AR104" s="140" t="s">
        <v>155</v>
      </c>
      <c r="AT104" s="140" t="s">
        <v>150</v>
      </c>
      <c r="AU104" s="140" t="s">
        <v>82</v>
      </c>
      <c r="AY104" s="18" t="s">
        <v>148</v>
      </c>
      <c r="BE104" s="141">
        <f>IF(N104="základní",J104,0)</f>
        <v>0</v>
      </c>
      <c r="BF104" s="141">
        <f>IF(N104="snížená",J104,0)</f>
        <v>0</v>
      </c>
      <c r="BG104" s="141">
        <f>IF(N104="zákl. přenesená",J104,0)</f>
        <v>0</v>
      </c>
      <c r="BH104" s="141">
        <f>IF(N104="sníž. přenesená",J104,0)</f>
        <v>0</v>
      </c>
      <c r="BI104" s="141">
        <f>IF(N104="nulová",J104,0)</f>
        <v>0</v>
      </c>
      <c r="BJ104" s="18" t="s">
        <v>82</v>
      </c>
      <c r="BK104" s="141">
        <f>ROUND(I104*H104,2)</f>
        <v>0</v>
      </c>
      <c r="BL104" s="18" t="s">
        <v>155</v>
      </c>
      <c r="BM104" s="140" t="s">
        <v>930</v>
      </c>
    </row>
    <row r="105" spans="2:65" s="1" customFormat="1" ht="24.15" customHeight="1">
      <c r="B105" s="33"/>
      <c r="C105" s="129" t="s">
        <v>162</v>
      </c>
      <c r="D105" s="129" t="s">
        <v>150</v>
      </c>
      <c r="E105" s="130" t="s">
        <v>931</v>
      </c>
      <c r="F105" s="131" t="s">
        <v>932</v>
      </c>
      <c r="G105" s="132" t="s">
        <v>893</v>
      </c>
      <c r="H105" s="133">
        <v>1</v>
      </c>
      <c r="I105" s="134"/>
      <c r="J105" s="135">
        <f>ROUND(I105*H105,2)</f>
        <v>0</v>
      </c>
      <c r="K105" s="131" t="s">
        <v>19</v>
      </c>
      <c r="L105" s="33"/>
      <c r="M105" s="136" t="s">
        <v>19</v>
      </c>
      <c r="N105" s="137" t="s">
        <v>45</v>
      </c>
      <c r="P105" s="138">
        <f>O105*H105</f>
        <v>0</v>
      </c>
      <c r="Q105" s="138">
        <v>0</v>
      </c>
      <c r="R105" s="138">
        <f>Q105*H105</f>
        <v>0</v>
      </c>
      <c r="S105" s="138">
        <v>0</v>
      </c>
      <c r="T105" s="139">
        <f>S105*H105</f>
        <v>0</v>
      </c>
      <c r="AR105" s="140" t="s">
        <v>155</v>
      </c>
      <c r="AT105" s="140" t="s">
        <v>150</v>
      </c>
      <c r="AU105" s="140" t="s">
        <v>82</v>
      </c>
      <c r="AY105" s="18" t="s">
        <v>148</v>
      </c>
      <c r="BE105" s="141">
        <f>IF(N105="základní",J105,0)</f>
        <v>0</v>
      </c>
      <c r="BF105" s="141">
        <f>IF(N105="snížená",J105,0)</f>
        <v>0</v>
      </c>
      <c r="BG105" s="141">
        <f>IF(N105="zákl. přenesená",J105,0)</f>
        <v>0</v>
      </c>
      <c r="BH105" s="141">
        <f>IF(N105="sníž. přenesená",J105,0)</f>
        <v>0</v>
      </c>
      <c r="BI105" s="141">
        <f>IF(N105="nulová",J105,0)</f>
        <v>0</v>
      </c>
      <c r="BJ105" s="18" t="s">
        <v>82</v>
      </c>
      <c r="BK105" s="141">
        <f>ROUND(I105*H105,2)</f>
        <v>0</v>
      </c>
      <c r="BL105" s="18" t="s">
        <v>155</v>
      </c>
      <c r="BM105" s="140" t="s">
        <v>933</v>
      </c>
    </row>
    <row r="106" spans="2:65" s="11" customFormat="1" ht="25.95" customHeight="1">
      <c r="B106" s="117"/>
      <c r="D106" s="118" t="s">
        <v>73</v>
      </c>
      <c r="E106" s="119" t="s">
        <v>934</v>
      </c>
      <c r="F106" s="119" t="s">
        <v>935</v>
      </c>
      <c r="I106" s="120"/>
      <c r="J106" s="121">
        <f>BK106</f>
        <v>0</v>
      </c>
      <c r="L106" s="117"/>
      <c r="M106" s="122"/>
      <c r="P106" s="123">
        <f>P107</f>
        <v>0</v>
      </c>
      <c r="R106" s="123">
        <f>R107</f>
        <v>0</v>
      </c>
      <c r="T106" s="124">
        <f>T107</f>
        <v>0</v>
      </c>
      <c r="AR106" s="118" t="s">
        <v>82</v>
      </c>
      <c r="AT106" s="125" t="s">
        <v>73</v>
      </c>
      <c r="AU106" s="125" t="s">
        <v>74</v>
      </c>
      <c r="AY106" s="118" t="s">
        <v>148</v>
      </c>
      <c r="BK106" s="126">
        <f>BK107</f>
        <v>0</v>
      </c>
    </row>
    <row r="107" spans="2:65" s="1" customFormat="1" ht="24.15" customHeight="1">
      <c r="B107" s="33"/>
      <c r="C107" s="129" t="s">
        <v>181</v>
      </c>
      <c r="D107" s="129" t="s">
        <v>150</v>
      </c>
      <c r="E107" s="130" t="s">
        <v>936</v>
      </c>
      <c r="F107" s="131" t="s">
        <v>937</v>
      </c>
      <c r="G107" s="132" t="s">
        <v>893</v>
      </c>
      <c r="H107" s="133">
        <v>1</v>
      </c>
      <c r="I107" s="134"/>
      <c r="J107" s="135">
        <f>ROUND(I107*H107,2)</f>
        <v>0</v>
      </c>
      <c r="K107" s="131" t="s">
        <v>19</v>
      </c>
      <c r="L107" s="33"/>
      <c r="M107" s="136" t="s">
        <v>19</v>
      </c>
      <c r="N107" s="137" t="s">
        <v>45</v>
      </c>
      <c r="P107" s="138">
        <f>O107*H107</f>
        <v>0</v>
      </c>
      <c r="Q107" s="138">
        <v>0</v>
      </c>
      <c r="R107" s="138">
        <f>Q107*H107</f>
        <v>0</v>
      </c>
      <c r="S107" s="138">
        <v>0</v>
      </c>
      <c r="T107" s="139">
        <f>S107*H107</f>
        <v>0</v>
      </c>
      <c r="AR107" s="140" t="s">
        <v>155</v>
      </c>
      <c r="AT107" s="140" t="s">
        <v>150</v>
      </c>
      <c r="AU107" s="140" t="s">
        <v>82</v>
      </c>
      <c r="AY107" s="18" t="s">
        <v>148</v>
      </c>
      <c r="BE107" s="141">
        <f>IF(N107="základní",J107,0)</f>
        <v>0</v>
      </c>
      <c r="BF107" s="141">
        <f>IF(N107="snížená",J107,0)</f>
        <v>0</v>
      </c>
      <c r="BG107" s="141">
        <f>IF(N107="zákl. přenesená",J107,0)</f>
        <v>0</v>
      </c>
      <c r="BH107" s="141">
        <f>IF(N107="sníž. přenesená",J107,0)</f>
        <v>0</v>
      </c>
      <c r="BI107" s="141">
        <f>IF(N107="nulová",J107,0)</f>
        <v>0</v>
      </c>
      <c r="BJ107" s="18" t="s">
        <v>82</v>
      </c>
      <c r="BK107" s="141">
        <f>ROUND(I107*H107,2)</f>
        <v>0</v>
      </c>
      <c r="BL107" s="18" t="s">
        <v>155</v>
      </c>
      <c r="BM107" s="140" t="s">
        <v>938</v>
      </c>
    </row>
    <row r="108" spans="2:65" s="11" customFormat="1" ht="25.95" customHeight="1">
      <c r="B108" s="117"/>
      <c r="D108" s="118" t="s">
        <v>73</v>
      </c>
      <c r="E108" s="119" t="s">
        <v>939</v>
      </c>
      <c r="F108" s="119" t="s">
        <v>940</v>
      </c>
      <c r="I108" s="120"/>
      <c r="J108" s="121">
        <f>BK108</f>
        <v>0</v>
      </c>
      <c r="L108" s="117"/>
      <c r="M108" s="122"/>
      <c r="P108" s="123">
        <f>P109</f>
        <v>0</v>
      </c>
      <c r="R108" s="123">
        <f>R109</f>
        <v>0</v>
      </c>
      <c r="T108" s="124">
        <f>T109</f>
        <v>0</v>
      </c>
      <c r="AR108" s="118" t="s">
        <v>82</v>
      </c>
      <c r="AT108" s="125" t="s">
        <v>73</v>
      </c>
      <c r="AU108" s="125" t="s">
        <v>74</v>
      </c>
      <c r="AY108" s="118" t="s">
        <v>148</v>
      </c>
      <c r="BK108" s="126">
        <f>BK109</f>
        <v>0</v>
      </c>
    </row>
    <row r="109" spans="2:65" s="1" customFormat="1" ht="24.15" customHeight="1">
      <c r="B109" s="33"/>
      <c r="C109" s="129" t="s">
        <v>249</v>
      </c>
      <c r="D109" s="129" t="s">
        <v>150</v>
      </c>
      <c r="E109" s="130" t="s">
        <v>941</v>
      </c>
      <c r="F109" s="131" t="s">
        <v>942</v>
      </c>
      <c r="G109" s="132" t="s">
        <v>929</v>
      </c>
      <c r="H109" s="133">
        <v>1</v>
      </c>
      <c r="I109" s="134"/>
      <c r="J109" s="135">
        <f>ROUND(I109*H109,2)</f>
        <v>0</v>
      </c>
      <c r="K109" s="131" t="s">
        <v>19</v>
      </c>
      <c r="L109" s="33"/>
      <c r="M109" s="136" t="s">
        <v>19</v>
      </c>
      <c r="N109" s="137" t="s">
        <v>45</v>
      </c>
      <c r="P109" s="138">
        <f>O109*H109</f>
        <v>0</v>
      </c>
      <c r="Q109" s="138">
        <v>0</v>
      </c>
      <c r="R109" s="138">
        <f>Q109*H109</f>
        <v>0</v>
      </c>
      <c r="S109" s="138">
        <v>0</v>
      </c>
      <c r="T109" s="139">
        <f>S109*H109</f>
        <v>0</v>
      </c>
      <c r="AR109" s="140" t="s">
        <v>155</v>
      </c>
      <c r="AT109" s="140" t="s">
        <v>150</v>
      </c>
      <c r="AU109" s="140" t="s">
        <v>82</v>
      </c>
      <c r="AY109" s="18" t="s">
        <v>148</v>
      </c>
      <c r="BE109" s="141">
        <f>IF(N109="základní",J109,0)</f>
        <v>0</v>
      </c>
      <c r="BF109" s="141">
        <f>IF(N109="snížená",J109,0)</f>
        <v>0</v>
      </c>
      <c r="BG109" s="141">
        <f>IF(N109="zákl. přenesená",J109,0)</f>
        <v>0</v>
      </c>
      <c r="BH109" s="141">
        <f>IF(N109="sníž. přenesená",J109,0)</f>
        <v>0</v>
      </c>
      <c r="BI109" s="141">
        <f>IF(N109="nulová",J109,0)</f>
        <v>0</v>
      </c>
      <c r="BJ109" s="18" t="s">
        <v>82</v>
      </c>
      <c r="BK109" s="141">
        <f>ROUND(I109*H109,2)</f>
        <v>0</v>
      </c>
      <c r="BL109" s="18" t="s">
        <v>155</v>
      </c>
      <c r="BM109" s="140" t="s">
        <v>943</v>
      </c>
    </row>
    <row r="110" spans="2:65" s="11" customFormat="1" ht="25.95" customHeight="1">
      <c r="B110" s="117"/>
      <c r="D110" s="118" t="s">
        <v>73</v>
      </c>
      <c r="E110" s="119" t="s">
        <v>944</v>
      </c>
      <c r="F110" s="119" t="s">
        <v>945</v>
      </c>
      <c r="I110" s="120"/>
      <c r="J110" s="121">
        <f>BK110</f>
        <v>0</v>
      </c>
      <c r="L110" s="117"/>
      <c r="M110" s="122"/>
      <c r="P110" s="123">
        <f>P111</f>
        <v>0</v>
      </c>
      <c r="R110" s="123">
        <f>R111</f>
        <v>0</v>
      </c>
      <c r="T110" s="124">
        <f>T111</f>
        <v>0</v>
      </c>
      <c r="AR110" s="118" t="s">
        <v>82</v>
      </c>
      <c r="AT110" s="125" t="s">
        <v>73</v>
      </c>
      <c r="AU110" s="125" t="s">
        <v>74</v>
      </c>
      <c r="AY110" s="118" t="s">
        <v>148</v>
      </c>
      <c r="BK110" s="126">
        <f>BK111</f>
        <v>0</v>
      </c>
    </row>
    <row r="111" spans="2:65" s="1" customFormat="1" ht="24.15" customHeight="1">
      <c r="B111" s="33"/>
      <c r="C111" s="129" t="s">
        <v>8</v>
      </c>
      <c r="D111" s="129" t="s">
        <v>150</v>
      </c>
      <c r="E111" s="130" t="s">
        <v>946</v>
      </c>
      <c r="F111" s="131" t="s">
        <v>947</v>
      </c>
      <c r="G111" s="132" t="s">
        <v>893</v>
      </c>
      <c r="H111" s="133">
        <v>1</v>
      </c>
      <c r="I111" s="134"/>
      <c r="J111" s="135">
        <f>ROUND(I111*H111,2)</f>
        <v>0</v>
      </c>
      <c r="K111" s="131" t="s">
        <v>19</v>
      </c>
      <c r="L111" s="33"/>
      <c r="M111" s="136" t="s">
        <v>19</v>
      </c>
      <c r="N111" s="137" t="s">
        <v>45</v>
      </c>
      <c r="P111" s="138">
        <f>O111*H111</f>
        <v>0</v>
      </c>
      <c r="Q111" s="138">
        <v>0</v>
      </c>
      <c r="R111" s="138">
        <f>Q111*H111</f>
        <v>0</v>
      </c>
      <c r="S111" s="138">
        <v>0</v>
      </c>
      <c r="T111" s="139">
        <f>S111*H111</f>
        <v>0</v>
      </c>
      <c r="AR111" s="140" t="s">
        <v>155</v>
      </c>
      <c r="AT111" s="140" t="s">
        <v>150</v>
      </c>
      <c r="AU111" s="140" t="s">
        <v>82</v>
      </c>
      <c r="AY111" s="18" t="s">
        <v>148</v>
      </c>
      <c r="BE111" s="141">
        <f>IF(N111="základní",J111,0)</f>
        <v>0</v>
      </c>
      <c r="BF111" s="141">
        <f>IF(N111="snížená",J111,0)</f>
        <v>0</v>
      </c>
      <c r="BG111" s="141">
        <f>IF(N111="zákl. přenesená",J111,0)</f>
        <v>0</v>
      </c>
      <c r="BH111" s="141">
        <f>IF(N111="sníž. přenesená",J111,0)</f>
        <v>0</v>
      </c>
      <c r="BI111" s="141">
        <f>IF(N111="nulová",J111,0)</f>
        <v>0</v>
      </c>
      <c r="BJ111" s="18" t="s">
        <v>82</v>
      </c>
      <c r="BK111" s="141">
        <f>ROUND(I111*H111,2)</f>
        <v>0</v>
      </c>
      <c r="BL111" s="18" t="s">
        <v>155</v>
      </c>
      <c r="BM111" s="140" t="s">
        <v>948</v>
      </c>
    </row>
    <row r="112" spans="2:65" s="11" customFormat="1" ht="25.95" customHeight="1">
      <c r="B112" s="117"/>
      <c r="D112" s="118" t="s">
        <v>73</v>
      </c>
      <c r="E112" s="119" t="s">
        <v>949</v>
      </c>
      <c r="F112" s="119" t="s">
        <v>950</v>
      </c>
      <c r="I112" s="120"/>
      <c r="J112" s="121">
        <f>BK112</f>
        <v>0</v>
      </c>
      <c r="L112" s="117"/>
      <c r="M112" s="122"/>
      <c r="P112" s="123">
        <f>SUM(P113:P114)</f>
        <v>0</v>
      </c>
      <c r="R112" s="123">
        <f>SUM(R113:R114)</f>
        <v>0</v>
      </c>
      <c r="T112" s="124">
        <f>SUM(T113:T114)</f>
        <v>0</v>
      </c>
      <c r="AR112" s="118" t="s">
        <v>82</v>
      </c>
      <c r="AT112" s="125" t="s">
        <v>73</v>
      </c>
      <c r="AU112" s="125" t="s">
        <v>74</v>
      </c>
      <c r="AY112" s="118" t="s">
        <v>148</v>
      </c>
      <c r="BK112" s="126">
        <f>SUM(BK113:BK114)</f>
        <v>0</v>
      </c>
    </row>
    <row r="113" spans="2:65" s="1" customFormat="1" ht="16.5" customHeight="1">
      <c r="B113" s="33"/>
      <c r="C113" s="129" t="s">
        <v>193</v>
      </c>
      <c r="D113" s="129" t="s">
        <v>150</v>
      </c>
      <c r="E113" s="130" t="s">
        <v>951</v>
      </c>
      <c r="F113" s="131" t="s">
        <v>952</v>
      </c>
      <c r="G113" s="132" t="s">
        <v>929</v>
      </c>
      <c r="H113" s="133">
        <v>1</v>
      </c>
      <c r="I113" s="134"/>
      <c r="J113" s="135">
        <f>ROUND(I113*H113,2)</f>
        <v>0</v>
      </c>
      <c r="K113" s="131" t="s">
        <v>19</v>
      </c>
      <c r="L113" s="33"/>
      <c r="M113" s="136" t="s">
        <v>19</v>
      </c>
      <c r="N113" s="137" t="s">
        <v>45</v>
      </c>
      <c r="P113" s="138">
        <f>O113*H113</f>
        <v>0</v>
      </c>
      <c r="Q113" s="138">
        <v>0</v>
      </c>
      <c r="R113" s="138">
        <f>Q113*H113</f>
        <v>0</v>
      </c>
      <c r="S113" s="138">
        <v>0</v>
      </c>
      <c r="T113" s="139">
        <f>S113*H113</f>
        <v>0</v>
      </c>
      <c r="AR113" s="140" t="s">
        <v>155</v>
      </c>
      <c r="AT113" s="140" t="s">
        <v>150</v>
      </c>
      <c r="AU113" s="140" t="s">
        <v>82</v>
      </c>
      <c r="AY113" s="18" t="s">
        <v>148</v>
      </c>
      <c r="BE113" s="141">
        <f>IF(N113="základní",J113,0)</f>
        <v>0</v>
      </c>
      <c r="BF113" s="141">
        <f>IF(N113="snížená",J113,0)</f>
        <v>0</v>
      </c>
      <c r="BG113" s="141">
        <f>IF(N113="zákl. přenesená",J113,0)</f>
        <v>0</v>
      </c>
      <c r="BH113" s="141">
        <f>IF(N113="sníž. přenesená",J113,0)</f>
        <v>0</v>
      </c>
      <c r="BI113" s="141">
        <f>IF(N113="nulová",J113,0)</f>
        <v>0</v>
      </c>
      <c r="BJ113" s="18" t="s">
        <v>82</v>
      </c>
      <c r="BK113" s="141">
        <f>ROUND(I113*H113,2)</f>
        <v>0</v>
      </c>
      <c r="BL113" s="18" t="s">
        <v>155</v>
      </c>
      <c r="BM113" s="140" t="s">
        <v>953</v>
      </c>
    </row>
    <row r="114" spans="2:65" s="1" customFormat="1" ht="16.5" customHeight="1">
      <c r="B114" s="33"/>
      <c r="C114" s="129" t="s">
        <v>208</v>
      </c>
      <c r="D114" s="129" t="s">
        <v>150</v>
      </c>
      <c r="E114" s="130" t="s">
        <v>954</v>
      </c>
      <c r="F114" s="131" t="s">
        <v>955</v>
      </c>
      <c r="G114" s="132" t="s">
        <v>929</v>
      </c>
      <c r="H114" s="133">
        <v>1</v>
      </c>
      <c r="I114" s="134"/>
      <c r="J114" s="135">
        <f>ROUND(I114*H114,2)</f>
        <v>0</v>
      </c>
      <c r="K114" s="131" t="s">
        <v>19</v>
      </c>
      <c r="L114" s="33"/>
      <c r="M114" s="136" t="s">
        <v>19</v>
      </c>
      <c r="N114" s="137" t="s">
        <v>45</v>
      </c>
      <c r="P114" s="138">
        <f>O114*H114</f>
        <v>0</v>
      </c>
      <c r="Q114" s="138">
        <v>0</v>
      </c>
      <c r="R114" s="138">
        <f>Q114*H114</f>
        <v>0</v>
      </c>
      <c r="S114" s="138">
        <v>0</v>
      </c>
      <c r="T114" s="139">
        <f>S114*H114</f>
        <v>0</v>
      </c>
      <c r="AR114" s="140" t="s">
        <v>155</v>
      </c>
      <c r="AT114" s="140" t="s">
        <v>150</v>
      </c>
      <c r="AU114" s="140" t="s">
        <v>82</v>
      </c>
      <c r="AY114" s="18" t="s">
        <v>148</v>
      </c>
      <c r="BE114" s="141">
        <f>IF(N114="základní",J114,0)</f>
        <v>0</v>
      </c>
      <c r="BF114" s="141">
        <f>IF(N114="snížená",J114,0)</f>
        <v>0</v>
      </c>
      <c r="BG114" s="141">
        <f>IF(N114="zákl. přenesená",J114,0)</f>
        <v>0</v>
      </c>
      <c r="BH114" s="141">
        <f>IF(N114="sníž. přenesená",J114,0)</f>
        <v>0</v>
      </c>
      <c r="BI114" s="141">
        <f>IF(N114="nulová",J114,0)</f>
        <v>0</v>
      </c>
      <c r="BJ114" s="18" t="s">
        <v>82</v>
      </c>
      <c r="BK114" s="141">
        <f>ROUND(I114*H114,2)</f>
        <v>0</v>
      </c>
      <c r="BL114" s="18" t="s">
        <v>155</v>
      </c>
      <c r="BM114" s="140" t="s">
        <v>956</v>
      </c>
    </row>
    <row r="115" spans="2:65" s="11" customFormat="1" ht="25.95" customHeight="1">
      <c r="B115" s="117"/>
      <c r="D115" s="118" t="s">
        <v>73</v>
      </c>
      <c r="E115" s="119" t="s">
        <v>275</v>
      </c>
      <c r="F115" s="119" t="s">
        <v>957</v>
      </c>
      <c r="I115" s="120"/>
      <c r="J115" s="121">
        <f>BK115</f>
        <v>0</v>
      </c>
      <c r="L115" s="117"/>
      <c r="M115" s="122"/>
      <c r="P115" s="123">
        <f>P116</f>
        <v>0</v>
      </c>
      <c r="R115" s="123">
        <f>R116</f>
        <v>1.59595</v>
      </c>
      <c r="T115" s="124">
        <f>T116</f>
        <v>0</v>
      </c>
      <c r="AR115" s="118" t="s">
        <v>166</v>
      </c>
      <c r="AT115" s="125" t="s">
        <v>73</v>
      </c>
      <c r="AU115" s="125" t="s">
        <v>74</v>
      </c>
      <c r="AY115" s="118" t="s">
        <v>148</v>
      </c>
      <c r="BK115" s="126">
        <f>BK116</f>
        <v>0</v>
      </c>
    </row>
    <row r="116" spans="2:65" s="11" customFormat="1" ht="22.8" customHeight="1">
      <c r="B116" s="117"/>
      <c r="D116" s="118" t="s">
        <v>73</v>
      </c>
      <c r="E116" s="127" t="s">
        <v>958</v>
      </c>
      <c r="F116" s="127" t="s">
        <v>959</v>
      </c>
      <c r="I116" s="120"/>
      <c r="J116" s="128">
        <f>BK116</f>
        <v>0</v>
      </c>
      <c r="L116" s="117"/>
      <c r="M116" s="122"/>
      <c r="P116" s="123">
        <f>SUM(P117:P118)</f>
        <v>0</v>
      </c>
      <c r="R116" s="123">
        <f>SUM(R117:R118)</f>
        <v>1.59595</v>
      </c>
      <c r="T116" s="124">
        <f>SUM(T117:T118)</f>
        <v>0</v>
      </c>
      <c r="AR116" s="118" t="s">
        <v>166</v>
      </c>
      <c r="AT116" s="125" t="s">
        <v>73</v>
      </c>
      <c r="AU116" s="125" t="s">
        <v>82</v>
      </c>
      <c r="AY116" s="118" t="s">
        <v>148</v>
      </c>
      <c r="BK116" s="126">
        <f>SUM(BK117:BK118)</f>
        <v>0</v>
      </c>
    </row>
    <row r="117" spans="2:65" s="1" customFormat="1" ht="76.349999999999994" customHeight="1">
      <c r="B117" s="33"/>
      <c r="C117" s="129" t="s">
        <v>216</v>
      </c>
      <c r="D117" s="129" t="s">
        <v>150</v>
      </c>
      <c r="E117" s="130" t="s">
        <v>960</v>
      </c>
      <c r="F117" s="131" t="s">
        <v>961</v>
      </c>
      <c r="G117" s="132" t="s">
        <v>273</v>
      </c>
      <c r="H117" s="133">
        <v>1</v>
      </c>
      <c r="I117" s="134"/>
      <c r="J117" s="135">
        <f>ROUND(I117*H117,2)</f>
        <v>0</v>
      </c>
      <c r="K117" s="131" t="s">
        <v>19</v>
      </c>
      <c r="L117" s="33"/>
      <c r="M117" s="136" t="s">
        <v>19</v>
      </c>
      <c r="N117" s="137" t="s">
        <v>45</v>
      </c>
      <c r="P117" s="138">
        <f>O117*H117</f>
        <v>0</v>
      </c>
      <c r="Q117" s="138">
        <v>1.59595</v>
      </c>
      <c r="R117" s="138">
        <f>Q117*H117</f>
        <v>1.59595</v>
      </c>
      <c r="S117" s="138">
        <v>0</v>
      </c>
      <c r="T117" s="139">
        <f>S117*H117</f>
        <v>0</v>
      </c>
      <c r="AR117" s="140" t="s">
        <v>962</v>
      </c>
      <c r="AT117" s="140" t="s">
        <v>150</v>
      </c>
      <c r="AU117" s="140" t="s">
        <v>84</v>
      </c>
      <c r="AY117" s="18" t="s">
        <v>148</v>
      </c>
      <c r="BE117" s="141">
        <f>IF(N117="základní",J117,0)</f>
        <v>0</v>
      </c>
      <c r="BF117" s="141">
        <f>IF(N117="snížená",J117,0)</f>
        <v>0</v>
      </c>
      <c r="BG117" s="141">
        <f>IF(N117="zákl. přenesená",J117,0)</f>
        <v>0</v>
      </c>
      <c r="BH117" s="141">
        <f>IF(N117="sníž. přenesená",J117,0)</f>
        <v>0</v>
      </c>
      <c r="BI117" s="141">
        <f>IF(N117="nulová",J117,0)</f>
        <v>0</v>
      </c>
      <c r="BJ117" s="18" t="s">
        <v>82</v>
      </c>
      <c r="BK117" s="141">
        <f>ROUND(I117*H117,2)</f>
        <v>0</v>
      </c>
      <c r="BL117" s="18" t="s">
        <v>962</v>
      </c>
      <c r="BM117" s="140" t="s">
        <v>963</v>
      </c>
    </row>
    <row r="118" spans="2:65" s="12" customFormat="1" ht="10.199999999999999">
      <c r="B118" s="146"/>
      <c r="D118" s="147" t="s">
        <v>159</v>
      </c>
      <c r="E118" s="148" t="s">
        <v>19</v>
      </c>
      <c r="F118" s="149" t="s">
        <v>964</v>
      </c>
      <c r="H118" s="150">
        <v>1</v>
      </c>
      <c r="I118" s="151"/>
      <c r="L118" s="146"/>
      <c r="M118" s="152"/>
      <c r="T118" s="153"/>
      <c r="AT118" s="148" t="s">
        <v>159</v>
      </c>
      <c r="AU118" s="148" t="s">
        <v>84</v>
      </c>
      <c r="AV118" s="12" t="s">
        <v>84</v>
      </c>
      <c r="AW118" s="12" t="s">
        <v>33</v>
      </c>
      <c r="AX118" s="12" t="s">
        <v>82</v>
      </c>
      <c r="AY118" s="148" t="s">
        <v>148</v>
      </c>
    </row>
    <row r="119" spans="2:65" s="11" customFormat="1" ht="25.95" customHeight="1">
      <c r="B119" s="117"/>
      <c r="D119" s="118" t="s">
        <v>73</v>
      </c>
      <c r="E119" s="119" t="s">
        <v>97</v>
      </c>
      <c r="F119" s="119" t="s">
        <v>965</v>
      </c>
      <c r="I119" s="120"/>
      <c r="J119" s="121">
        <f>BK119</f>
        <v>0</v>
      </c>
      <c r="L119" s="117"/>
      <c r="M119" s="122"/>
      <c r="P119" s="123">
        <f>P120</f>
        <v>0</v>
      </c>
      <c r="R119" s="123">
        <f>R120</f>
        <v>0</v>
      </c>
      <c r="T119" s="124">
        <f>T120</f>
        <v>0</v>
      </c>
      <c r="AR119" s="118" t="s">
        <v>183</v>
      </c>
      <c r="AT119" s="125" t="s">
        <v>73</v>
      </c>
      <c r="AU119" s="125" t="s">
        <v>74</v>
      </c>
      <c r="AY119" s="118" t="s">
        <v>148</v>
      </c>
      <c r="BK119" s="126">
        <f>BK120</f>
        <v>0</v>
      </c>
    </row>
    <row r="120" spans="2:65" s="11" customFormat="1" ht="22.8" customHeight="1">
      <c r="B120" s="117"/>
      <c r="D120" s="118" t="s">
        <v>73</v>
      </c>
      <c r="E120" s="127" t="s">
        <v>966</v>
      </c>
      <c r="F120" s="127" t="s">
        <v>926</v>
      </c>
      <c r="I120" s="120"/>
      <c r="J120" s="128">
        <f>BK120</f>
        <v>0</v>
      </c>
      <c r="L120" s="117"/>
      <c r="M120" s="122"/>
      <c r="P120" s="123">
        <f>SUM(P121:P125)</f>
        <v>0</v>
      </c>
      <c r="R120" s="123">
        <f>SUM(R121:R125)</f>
        <v>0</v>
      </c>
      <c r="T120" s="124">
        <f>SUM(T121:T125)</f>
        <v>0</v>
      </c>
      <c r="AR120" s="118" t="s">
        <v>183</v>
      </c>
      <c r="AT120" s="125" t="s">
        <v>73</v>
      </c>
      <c r="AU120" s="125" t="s">
        <v>82</v>
      </c>
      <c r="AY120" s="118" t="s">
        <v>148</v>
      </c>
      <c r="BK120" s="126">
        <f>SUM(BK121:BK125)</f>
        <v>0</v>
      </c>
    </row>
    <row r="121" spans="2:65" s="1" customFormat="1" ht="16.5" customHeight="1">
      <c r="B121" s="33"/>
      <c r="C121" s="129" t="s">
        <v>280</v>
      </c>
      <c r="D121" s="129" t="s">
        <v>150</v>
      </c>
      <c r="E121" s="130" t="s">
        <v>967</v>
      </c>
      <c r="F121" s="131" t="s">
        <v>968</v>
      </c>
      <c r="G121" s="132" t="s">
        <v>904</v>
      </c>
      <c r="H121" s="133">
        <v>6</v>
      </c>
      <c r="I121" s="134"/>
      <c r="J121" s="135">
        <f>ROUND(I121*H121,2)</f>
        <v>0</v>
      </c>
      <c r="K121" s="131" t="s">
        <v>154</v>
      </c>
      <c r="L121" s="33"/>
      <c r="M121" s="136" t="s">
        <v>19</v>
      </c>
      <c r="N121" s="137" t="s">
        <v>45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969</v>
      </c>
      <c r="AT121" s="140" t="s">
        <v>150</v>
      </c>
      <c r="AU121" s="140" t="s">
        <v>84</v>
      </c>
      <c r="AY121" s="18" t="s">
        <v>148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8" t="s">
        <v>82</v>
      </c>
      <c r="BK121" s="141">
        <f>ROUND(I121*H121,2)</f>
        <v>0</v>
      </c>
      <c r="BL121" s="18" t="s">
        <v>969</v>
      </c>
      <c r="BM121" s="140" t="s">
        <v>970</v>
      </c>
    </row>
    <row r="122" spans="2:65" s="1" customFormat="1" ht="10.199999999999999">
      <c r="B122" s="33"/>
      <c r="D122" s="142" t="s">
        <v>157</v>
      </c>
      <c r="F122" s="143" t="s">
        <v>971</v>
      </c>
      <c r="I122" s="144"/>
      <c r="L122" s="33"/>
      <c r="M122" s="145"/>
      <c r="T122" s="54"/>
      <c r="AT122" s="18" t="s">
        <v>157</v>
      </c>
      <c r="AU122" s="18" t="s">
        <v>84</v>
      </c>
    </row>
    <row r="123" spans="2:65" s="12" customFormat="1" ht="10.199999999999999">
      <c r="B123" s="146"/>
      <c r="D123" s="147" t="s">
        <v>159</v>
      </c>
      <c r="E123" s="148" t="s">
        <v>19</v>
      </c>
      <c r="F123" s="149" t="s">
        <v>972</v>
      </c>
      <c r="H123" s="150">
        <v>4</v>
      </c>
      <c r="I123" s="151"/>
      <c r="L123" s="146"/>
      <c r="M123" s="152"/>
      <c r="T123" s="153"/>
      <c r="AT123" s="148" t="s">
        <v>159</v>
      </c>
      <c r="AU123" s="148" t="s">
        <v>84</v>
      </c>
      <c r="AV123" s="12" t="s">
        <v>84</v>
      </c>
      <c r="AW123" s="12" t="s">
        <v>33</v>
      </c>
      <c r="AX123" s="12" t="s">
        <v>74</v>
      </c>
      <c r="AY123" s="148" t="s">
        <v>148</v>
      </c>
    </row>
    <row r="124" spans="2:65" s="12" customFormat="1" ht="10.199999999999999">
      <c r="B124" s="146"/>
      <c r="D124" s="147" t="s">
        <v>159</v>
      </c>
      <c r="E124" s="148" t="s">
        <v>19</v>
      </c>
      <c r="F124" s="149" t="s">
        <v>973</v>
      </c>
      <c r="H124" s="150">
        <v>2</v>
      </c>
      <c r="I124" s="151"/>
      <c r="L124" s="146"/>
      <c r="M124" s="152"/>
      <c r="T124" s="153"/>
      <c r="AT124" s="148" t="s">
        <v>159</v>
      </c>
      <c r="AU124" s="148" t="s">
        <v>84</v>
      </c>
      <c r="AV124" s="12" t="s">
        <v>84</v>
      </c>
      <c r="AW124" s="12" t="s">
        <v>33</v>
      </c>
      <c r="AX124" s="12" t="s">
        <v>74</v>
      </c>
      <c r="AY124" s="148" t="s">
        <v>148</v>
      </c>
    </row>
    <row r="125" spans="2:65" s="13" customFormat="1" ht="10.199999999999999">
      <c r="B125" s="154"/>
      <c r="D125" s="147" t="s">
        <v>159</v>
      </c>
      <c r="E125" s="155" t="s">
        <v>19</v>
      </c>
      <c r="F125" s="156" t="s">
        <v>161</v>
      </c>
      <c r="H125" s="157">
        <v>6</v>
      </c>
      <c r="I125" s="158"/>
      <c r="L125" s="154"/>
      <c r="M125" s="194"/>
      <c r="N125" s="195"/>
      <c r="O125" s="195"/>
      <c r="P125" s="195"/>
      <c r="Q125" s="195"/>
      <c r="R125" s="195"/>
      <c r="S125" s="195"/>
      <c r="T125" s="196"/>
      <c r="AT125" s="155" t="s">
        <v>159</v>
      </c>
      <c r="AU125" s="155" t="s">
        <v>84</v>
      </c>
      <c r="AV125" s="13" t="s">
        <v>155</v>
      </c>
      <c r="AW125" s="13" t="s">
        <v>33</v>
      </c>
      <c r="AX125" s="13" t="s">
        <v>82</v>
      </c>
      <c r="AY125" s="155" t="s">
        <v>148</v>
      </c>
    </row>
    <row r="126" spans="2:65" s="1" customFormat="1" ht="6.9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33"/>
    </row>
  </sheetData>
  <sheetProtection algorithmName="SHA-512" hashValue="KX9x2uaCWvi/fBPYbx5moo78OXQYy8dp7CB0K1qAdctd8gKG4Z7S5W3sDyuNNQd7Bm7F/qhkA+wEqbi89Kym1A==" saltValue="mXEtQ/TSWHM37Yqa4fXOuZgBbOxuYGTt/4KOq0CyT9vughwkndcpn5aVUQymvigeVMsdI3Bj8kyWqkNyEYTk0g==" spinCount="100000" sheet="1" objects="1" scenarios="1" formatColumns="0" formatRows="0" autoFilter="0"/>
  <autoFilter ref="C89:K125" xr:uid="{00000000-0009-0000-0000-000006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122" r:id="rId1" xr:uid="{00000000-0004-0000-06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432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9"/>
      <c r="C3" s="20"/>
      <c r="D3" s="20"/>
      <c r="E3" s="20"/>
      <c r="F3" s="20"/>
      <c r="G3" s="20"/>
      <c r="H3" s="21"/>
    </row>
    <row r="4" spans="2:8" ht="24.9" customHeight="1">
      <c r="B4" s="21"/>
      <c r="C4" s="22" t="s">
        <v>974</v>
      </c>
      <c r="H4" s="21"/>
    </row>
    <row r="5" spans="2:8" ht="12" customHeight="1">
      <c r="B5" s="21"/>
      <c r="C5" s="25" t="s">
        <v>13</v>
      </c>
      <c r="D5" s="316" t="s">
        <v>14</v>
      </c>
      <c r="E5" s="312"/>
      <c r="F5" s="312"/>
      <c r="H5" s="21"/>
    </row>
    <row r="6" spans="2:8" ht="36.9" customHeight="1">
      <c r="B6" s="21"/>
      <c r="C6" s="27" t="s">
        <v>16</v>
      </c>
      <c r="D6" s="313" t="s">
        <v>17</v>
      </c>
      <c r="E6" s="312"/>
      <c r="F6" s="312"/>
      <c r="H6" s="21"/>
    </row>
    <row r="7" spans="2:8" ht="16.5" customHeight="1">
      <c r="B7" s="21"/>
      <c r="C7" s="28" t="s">
        <v>23</v>
      </c>
      <c r="D7" s="50" t="str">
        <f>'Rekapitulace stavby'!AN8</f>
        <v>30. 6. 2023</v>
      </c>
      <c r="H7" s="21"/>
    </row>
    <row r="8" spans="2:8" s="1" customFormat="1" ht="10.8" customHeight="1">
      <c r="B8" s="33"/>
      <c r="H8" s="33"/>
    </row>
    <row r="9" spans="2:8" s="10" customFormat="1" ht="29.25" customHeight="1">
      <c r="B9" s="109"/>
      <c r="C9" s="110" t="s">
        <v>55</v>
      </c>
      <c r="D9" s="111" t="s">
        <v>56</v>
      </c>
      <c r="E9" s="111" t="s">
        <v>135</v>
      </c>
      <c r="F9" s="112" t="s">
        <v>975</v>
      </c>
      <c r="H9" s="109"/>
    </row>
    <row r="10" spans="2:8" s="1" customFormat="1" ht="26.4" customHeight="1">
      <c r="B10" s="33"/>
      <c r="C10" s="197" t="s">
        <v>79</v>
      </c>
      <c r="D10" s="197" t="s">
        <v>80</v>
      </c>
      <c r="H10" s="33"/>
    </row>
    <row r="11" spans="2:8" s="1" customFormat="1" ht="16.8" customHeight="1">
      <c r="B11" s="33"/>
      <c r="C11" s="198" t="s">
        <v>243</v>
      </c>
      <c r="D11" s="199" t="s">
        <v>19</v>
      </c>
      <c r="E11" s="200" t="s">
        <v>19</v>
      </c>
      <c r="F11" s="201">
        <v>0.4</v>
      </c>
      <c r="H11" s="33"/>
    </row>
    <row r="12" spans="2:8" s="1" customFormat="1" ht="16.8" customHeight="1">
      <c r="B12" s="33"/>
      <c r="C12" s="202" t="s">
        <v>19</v>
      </c>
      <c r="D12" s="202" t="s">
        <v>242</v>
      </c>
      <c r="E12" s="18" t="s">
        <v>19</v>
      </c>
      <c r="F12" s="203">
        <v>0</v>
      </c>
      <c r="H12" s="33"/>
    </row>
    <row r="13" spans="2:8" s="1" customFormat="1" ht="16.8" customHeight="1">
      <c r="B13" s="33"/>
      <c r="C13" s="202" t="s">
        <v>19</v>
      </c>
      <c r="D13" s="202" t="s">
        <v>109</v>
      </c>
      <c r="E13" s="18" t="s">
        <v>19</v>
      </c>
      <c r="F13" s="203">
        <v>0.4</v>
      </c>
      <c r="H13" s="33"/>
    </row>
    <row r="14" spans="2:8" s="1" customFormat="1" ht="16.8" customHeight="1">
      <c r="B14" s="33"/>
      <c r="C14" s="202" t="s">
        <v>243</v>
      </c>
      <c r="D14" s="202" t="s">
        <v>171</v>
      </c>
      <c r="E14" s="18" t="s">
        <v>19</v>
      </c>
      <c r="F14" s="203">
        <v>0.4</v>
      </c>
      <c r="H14" s="33"/>
    </row>
    <row r="15" spans="2:8" s="1" customFormat="1" ht="16.8" customHeight="1">
      <c r="B15" s="33"/>
      <c r="C15" s="198" t="s">
        <v>976</v>
      </c>
      <c r="D15" s="199" t="s">
        <v>19</v>
      </c>
      <c r="E15" s="200" t="s">
        <v>19</v>
      </c>
      <c r="F15" s="201">
        <v>2</v>
      </c>
      <c r="H15" s="33"/>
    </row>
    <row r="16" spans="2:8" s="1" customFormat="1" ht="16.8" customHeight="1">
      <c r="B16" s="33"/>
      <c r="C16" s="198" t="s">
        <v>101</v>
      </c>
      <c r="D16" s="199" t="s">
        <v>19</v>
      </c>
      <c r="E16" s="200" t="s">
        <v>19</v>
      </c>
      <c r="F16" s="201">
        <v>0.14399999999999999</v>
      </c>
      <c r="H16" s="33"/>
    </row>
    <row r="17" spans="2:8" s="1" customFormat="1" ht="16.8" customHeight="1">
      <c r="B17" s="33"/>
      <c r="C17" s="202" t="s">
        <v>19</v>
      </c>
      <c r="D17" s="202" t="s">
        <v>160</v>
      </c>
      <c r="E17" s="18" t="s">
        <v>19</v>
      </c>
      <c r="F17" s="203">
        <v>0.14399999999999999</v>
      </c>
      <c r="H17" s="33"/>
    </row>
    <row r="18" spans="2:8" s="1" customFormat="1" ht="16.8" customHeight="1">
      <c r="B18" s="33"/>
      <c r="C18" s="202" t="s">
        <v>101</v>
      </c>
      <c r="D18" s="202" t="s">
        <v>161</v>
      </c>
      <c r="E18" s="18" t="s">
        <v>19</v>
      </c>
      <c r="F18" s="203">
        <v>0.14399999999999999</v>
      </c>
      <c r="H18" s="33"/>
    </row>
    <row r="19" spans="2:8" s="1" customFormat="1" ht="16.8" customHeight="1">
      <c r="B19" s="33"/>
      <c r="C19" s="204" t="s">
        <v>977</v>
      </c>
      <c r="H19" s="33"/>
    </row>
    <row r="20" spans="2:8" s="1" customFormat="1" ht="16.8" customHeight="1">
      <c r="B20" s="33"/>
      <c r="C20" s="202" t="s">
        <v>151</v>
      </c>
      <c r="D20" s="202" t="s">
        <v>978</v>
      </c>
      <c r="E20" s="18" t="s">
        <v>153</v>
      </c>
      <c r="F20" s="203">
        <v>0.14399999999999999</v>
      </c>
      <c r="H20" s="33"/>
    </row>
    <row r="21" spans="2:8" s="1" customFormat="1" ht="20.399999999999999">
      <c r="B21" s="33"/>
      <c r="C21" s="202" t="s">
        <v>196</v>
      </c>
      <c r="D21" s="202" t="s">
        <v>979</v>
      </c>
      <c r="E21" s="18" t="s">
        <v>153</v>
      </c>
      <c r="F21" s="203">
        <v>44.543999999999997</v>
      </c>
      <c r="H21" s="33"/>
    </row>
    <row r="22" spans="2:8" s="1" customFormat="1" ht="16.8" customHeight="1">
      <c r="B22" s="33"/>
      <c r="C22" s="202" t="s">
        <v>211</v>
      </c>
      <c r="D22" s="202" t="s">
        <v>980</v>
      </c>
      <c r="E22" s="18" t="s">
        <v>153</v>
      </c>
      <c r="F22" s="203">
        <v>44.143999999999998</v>
      </c>
      <c r="H22" s="33"/>
    </row>
    <row r="23" spans="2:8" s="1" customFormat="1" ht="16.8" customHeight="1">
      <c r="B23" s="33"/>
      <c r="C23" s="202" t="s">
        <v>232</v>
      </c>
      <c r="D23" s="202" t="s">
        <v>981</v>
      </c>
      <c r="E23" s="18" t="s">
        <v>153</v>
      </c>
      <c r="F23" s="203">
        <v>0.14399999999999999</v>
      </c>
      <c r="H23" s="33"/>
    </row>
    <row r="24" spans="2:8" s="1" customFormat="1" ht="16.8" customHeight="1">
      <c r="B24" s="33"/>
      <c r="C24" s="198" t="s">
        <v>103</v>
      </c>
      <c r="D24" s="199" t="s">
        <v>19</v>
      </c>
      <c r="E24" s="200" t="s">
        <v>19</v>
      </c>
      <c r="F24" s="201">
        <v>44</v>
      </c>
      <c r="H24" s="33"/>
    </row>
    <row r="25" spans="2:8" s="1" customFormat="1" ht="16.8" customHeight="1">
      <c r="B25" s="33"/>
      <c r="C25" s="202" t="s">
        <v>19</v>
      </c>
      <c r="D25" s="202" t="s">
        <v>176</v>
      </c>
      <c r="E25" s="18" t="s">
        <v>19</v>
      </c>
      <c r="F25" s="203">
        <v>0</v>
      </c>
      <c r="H25" s="33"/>
    </row>
    <row r="26" spans="2:8" s="1" customFormat="1" ht="16.8" customHeight="1">
      <c r="B26" s="33"/>
      <c r="C26" s="202" t="s">
        <v>19</v>
      </c>
      <c r="D26" s="202" t="s">
        <v>108</v>
      </c>
      <c r="E26" s="18" t="s">
        <v>19</v>
      </c>
      <c r="F26" s="203">
        <v>44</v>
      </c>
      <c r="H26" s="33"/>
    </row>
    <row r="27" spans="2:8" s="1" customFormat="1" ht="16.8" customHeight="1">
      <c r="B27" s="33"/>
      <c r="C27" s="202" t="s">
        <v>103</v>
      </c>
      <c r="D27" s="202" t="s">
        <v>171</v>
      </c>
      <c r="E27" s="18" t="s">
        <v>19</v>
      </c>
      <c r="F27" s="203">
        <v>44</v>
      </c>
      <c r="H27" s="33"/>
    </row>
    <row r="28" spans="2:8" s="1" customFormat="1" ht="16.8" customHeight="1">
      <c r="B28" s="33"/>
      <c r="C28" s="198" t="s">
        <v>333</v>
      </c>
      <c r="D28" s="199" t="s">
        <v>19</v>
      </c>
      <c r="E28" s="200" t="s">
        <v>19</v>
      </c>
      <c r="F28" s="201">
        <v>0</v>
      </c>
      <c r="H28" s="33"/>
    </row>
    <row r="29" spans="2:8" s="1" customFormat="1" ht="16.8" customHeight="1">
      <c r="B29" s="33"/>
      <c r="C29" s="198" t="s">
        <v>301</v>
      </c>
      <c r="D29" s="199" t="s">
        <v>19</v>
      </c>
      <c r="E29" s="200" t="s">
        <v>19</v>
      </c>
      <c r="F29" s="201">
        <v>0</v>
      </c>
      <c r="H29" s="33"/>
    </row>
    <row r="30" spans="2:8" s="1" customFormat="1" ht="16.8" customHeight="1">
      <c r="B30" s="33"/>
      <c r="C30" s="198" t="s">
        <v>106</v>
      </c>
      <c r="D30" s="199" t="s">
        <v>19</v>
      </c>
      <c r="E30" s="200" t="s">
        <v>19</v>
      </c>
      <c r="F30" s="201">
        <v>220</v>
      </c>
      <c r="H30" s="33"/>
    </row>
    <row r="31" spans="2:8" s="1" customFormat="1" ht="16.8" customHeight="1">
      <c r="B31" s="33"/>
      <c r="C31" s="202" t="s">
        <v>19</v>
      </c>
      <c r="D31" s="202" t="s">
        <v>229</v>
      </c>
      <c r="E31" s="18" t="s">
        <v>19</v>
      </c>
      <c r="F31" s="203">
        <v>220</v>
      </c>
      <c r="H31" s="33"/>
    </row>
    <row r="32" spans="2:8" s="1" customFormat="1" ht="16.8" customHeight="1">
      <c r="B32" s="33"/>
      <c r="C32" s="202" t="s">
        <v>106</v>
      </c>
      <c r="D32" s="202" t="s">
        <v>161</v>
      </c>
      <c r="E32" s="18" t="s">
        <v>19</v>
      </c>
      <c r="F32" s="203">
        <v>220</v>
      </c>
      <c r="H32" s="33"/>
    </row>
    <row r="33" spans="2:8" s="1" customFormat="1" ht="16.8" customHeight="1">
      <c r="B33" s="33"/>
      <c r="C33" s="204" t="s">
        <v>977</v>
      </c>
      <c r="H33" s="33"/>
    </row>
    <row r="34" spans="2:8" s="1" customFormat="1" ht="16.8" customHeight="1">
      <c r="B34" s="33"/>
      <c r="C34" s="202" t="s">
        <v>225</v>
      </c>
      <c r="D34" s="202" t="s">
        <v>982</v>
      </c>
      <c r="E34" s="18" t="s">
        <v>221</v>
      </c>
      <c r="F34" s="203">
        <v>220</v>
      </c>
      <c r="H34" s="33"/>
    </row>
    <row r="35" spans="2:8" s="1" customFormat="1" ht="16.8" customHeight="1">
      <c r="B35" s="33"/>
      <c r="C35" s="202" t="s">
        <v>219</v>
      </c>
      <c r="D35" s="202" t="s">
        <v>983</v>
      </c>
      <c r="E35" s="18" t="s">
        <v>221</v>
      </c>
      <c r="F35" s="203">
        <v>220</v>
      </c>
      <c r="H35" s="33"/>
    </row>
    <row r="36" spans="2:8" s="1" customFormat="1" ht="16.8" customHeight="1">
      <c r="B36" s="33"/>
      <c r="C36" s="202" t="s">
        <v>245</v>
      </c>
      <c r="D36" s="202" t="s">
        <v>984</v>
      </c>
      <c r="E36" s="18" t="s">
        <v>221</v>
      </c>
      <c r="F36" s="203">
        <v>220</v>
      </c>
      <c r="H36" s="33"/>
    </row>
    <row r="37" spans="2:8" s="1" customFormat="1" ht="16.8" customHeight="1">
      <c r="B37" s="33"/>
      <c r="C37" s="202" t="s">
        <v>250</v>
      </c>
      <c r="D37" s="202" t="s">
        <v>985</v>
      </c>
      <c r="E37" s="18" t="s">
        <v>252</v>
      </c>
      <c r="F37" s="203">
        <v>73.332999999999998</v>
      </c>
      <c r="H37" s="33"/>
    </row>
    <row r="38" spans="2:8" s="1" customFormat="1" ht="16.8" customHeight="1">
      <c r="B38" s="33"/>
      <c r="C38" s="202" t="s">
        <v>255</v>
      </c>
      <c r="D38" s="202" t="s">
        <v>986</v>
      </c>
      <c r="E38" s="18" t="s">
        <v>221</v>
      </c>
      <c r="F38" s="203">
        <v>220</v>
      </c>
      <c r="H38" s="33"/>
    </row>
    <row r="39" spans="2:8" s="1" customFormat="1" ht="16.8" customHeight="1">
      <c r="B39" s="33"/>
      <c r="C39" s="198" t="s">
        <v>302</v>
      </c>
      <c r="D39" s="199" t="s">
        <v>19</v>
      </c>
      <c r="E39" s="200" t="s">
        <v>19</v>
      </c>
      <c r="F39" s="201">
        <v>25</v>
      </c>
      <c r="H39" s="33"/>
    </row>
    <row r="40" spans="2:8" s="1" customFormat="1" ht="16.8" customHeight="1">
      <c r="B40" s="33"/>
      <c r="C40" s="198" t="s">
        <v>305</v>
      </c>
      <c r="D40" s="199" t="s">
        <v>19</v>
      </c>
      <c r="E40" s="200" t="s">
        <v>19</v>
      </c>
      <c r="F40" s="201">
        <v>0</v>
      </c>
      <c r="H40" s="33"/>
    </row>
    <row r="41" spans="2:8" s="1" customFormat="1" ht="16.8" customHeight="1">
      <c r="B41" s="33"/>
      <c r="C41" s="198" t="s">
        <v>207</v>
      </c>
      <c r="D41" s="199" t="s">
        <v>19</v>
      </c>
      <c r="E41" s="200" t="s">
        <v>19</v>
      </c>
      <c r="F41" s="201">
        <v>44</v>
      </c>
      <c r="H41" s="33"/>
    </row>
    <row r="42" spans="2:8" s="1" customFormat="1" ht="16.8" customHeight="1">
      <c r="B42" s="33"/>
      <c r="C42" s="202" t="s">
        <v>19</v>
      </c>
      <c r="D42" s="202" t="s">
        <v>205</v>
      </c>
      <c r="E42" s="18" t="s">
        <v>19</v>
      </c>
      <c r="F42" s="203">
        <v>0</v>
      </c>
      <c r="H42" s="33"/>
    </row>
    <row r="43" spans="2:8" s="1" customFormat="1" ht="16.8" customHeight="1">
      <c r="B43" s="33"/>
      <c r="C43" s="202" t="s">
        <v>19</v>
      </c>
      <c r="D43" s="202" t="s">
        <v>206</v>
      </c>
      <c r="E43" s="18" t="s">
        <v>19</v>
      </c>
      <c r="F43" s="203">
        <v>44</v>
      </c>
      <c r="H43" s="33"/>
    </row>
    <row r="44" spans="2:8" s="1" customFormat="1" ht="16.8" customHeight="1">
      <c r="B44" s="33"/>
      <c r="C44" s="202" t="s">
        <v>207</v>
      </c>
      <c r="D44" s="202" t="s">
        <v>171</v>
      </c>
      <c r="E44" s="18" t="s">
        <v>19</v>
      </c>
      <c r="F44" s="203">
        <v>44</v>
      </c>
      <c r="H44" s="33"/>
    </row>
    <row r="45" spans="2:8" s="1" customFormat="1" ht="16.8" customHeight="1">
      <c r="B45" s="33"/>
      <c r="C45" s="198" t="s">
        <v>108</v>
      </c>
      <c r="D45" s="199" t="s">
        <v>19</v>
      </c>
      <c r="E45" s="200" t="s">
        <v>19</v>
      </c>
      <c r="F45" s="201">
        <v>44</v>
      </c>
      <c r="H45" s="33"/>
    </row>
    <row r="46" spans="2:8" s="1" customFormat="1" ht="16.8" customHeight="1">
      <c r="B46" s="33"/>
      <c r="C46" s="202" t="s">
        <v>19</v>
      </c>
      <c r="D46" s="202" t="s">
        <v>169</v>
      </c>
      <c r="E46" s="18" t="s">
        <v>19</v>
      </c>
      <c r="F46" s="203">
        <v>0</v>
      </c>
      <c r="H46" s="33"/>
    </row>
    <row r="47" spans="2:8" s="1" customFormat="1" ht="16.8" customHeight="1">
      <c r="B47" s="33"/>
      <c r="C47" s="202" t="s">
        <v>19</v>
      </c>
      <c r="D47" s="202" t="s">
        <v>170</v>
      </c>
      <c r="E47" s="18" t="s">
        <v>19</v>
      </c>
      <c r="F47" s="203">
        <v>44</v>
      </c>
      <c r="H47" s="33"/>
    </row>
    <row r="48" spans="2:8" s="1" customFormat="1" ht="16.8" customHeight="1">
      <c r="B48" s="33"/>
      <c r="C48" s="202" t="s">
        <v>108</v>
      </c>
      <c r="D48" s="202" t="s">
        <v>171</v>
      </c>
      <c r="E48" s="18" t="s">
        <v>19</v>
      </c>
      <c r="F48" s="203">
        <v>44</v>
      </c>
      <c r="H48" s="33"/>
    </row>
    <row r="49" spans="2:8" s="1" customFormat="1" ht="16.8" customHeight="1">
      <c r="B49" s="33"/>
      <c r="C49" s="204" t="s">
        <v>977</v>
      </c>
      <c r="H49" s="33"/>
    </row>
    <row r="50" spans="2:8" s="1" customFormat="1" ht="16.8" customHeight="1">
      <c r="B50" s="33"/>
      <c r="C50" s="202" t="s">
        <v>164</v>
      </c>
      <c r="D50" s="202" t="s">
        <v>987</v>
      </c>
      <c r="E50" s="18" t="s">
        <v>153</v>
      </c>
      <c r="F50" s="203">
        <v>44</v>
      </c>
      <c r="H50" s="33"/>
    </row>
    <row r="51" spans="2:8" s="1" customFormat="1" ht="20.399999999999999">
      <c r="B51" s="33"/>
      <c r="C51" s="202" t="s">
        <v>172</v>
      </c>
      <c r="D51" s="202" t="s">
        <v>988</v>
      </c>
      <c r="E51" s="18" t="s">
        <v>153</v>
      </c>
      <c r="F51" s="203">
        <v>44</v>
      </c>
      <c r="H51" s="33"/>
    </row>
    <row r="52" spans="2:8" s="1" customFormat="1" ht="20.399999999999999">
      <c r="B52" s="33"/>
      <c r="C52" s="202" t="s">
        <v>196</v>
      </c>
      <c r="D52" s="202" t="s">
        <v>979</v>
      </c>
      <c r="E52" s="18" t="s">
        <v>153</v>
      </c>
      <c r="F52" s="203">
        <v>44.543999999999997</v>
      </c>
      <c r="H52" s="33"/>
    </row>
    <row r="53" spans="2:8" s="1" customFormat="1" ht="20.399999999999999">
      <c r="B53" s="33"/>
      <c r="C53" s="202" t="s">
        <v>201</v>
      </c>
      <c r="D53" s="202" t="s">
        <v>989</v>
      </c>
      <c r="E53" s="18" t="s">
        <v>153</v>
      </c>
      <c r="F53" s="203">
        <v>44</v>
      </c>
      <c r="H53" s="33"/>
    </row>
    <row r="54" spans="2:8" s="1" customFormat="1" ht="16.8" customHeight="1">
      <c r="B54" s="33"/>
      <c r="C54" s="202" t="s">
        <v>211</v>
      </c>
      <c r="D54" s="202" t="s">
        <v>980</v>
      </c>
      <c r="E54" s="18" t="s">
        <v>153</v>
      </c>
      <c r="F54" s="203">
        <v>44.143999999999998</v>
      </c>
      <c r="H54" s="33"/>
    </row>
    <row r="55" spans="2:8" s="1" customFormat="1" ht="16.8" customHeight="1">
      <c r="B55" s="33"/>
      <c r="C55" s="198" t="s">
        <v>990</v>
      </c>
      <c r="D55" s="199" t="s">
        <v>19</v>
      </c>
      <c r="E55" s="200" t="s">
        <v>19</v>
      </c>
      <c r="F55" s="201">
        <v>2</v>
      </c>
      <c r="H55" s="33"/>
    </row>
    <row r="56" spans="2:8" s="1" customFormat="1" ht="16.8" customHeight="1">
      <c r="B56" s="33"/>
      <c r="C56" s="198" t="s">
        <v>109</v>
      </c>
      <c r="D56" s="199" t="s">
        <v>19</v>
      </c>
      <c r="E56" s="200" t="s">
        <v>19</v>
      </c>
      <c r="F56" s="201">
        <v>0.4</v>
      </c>
      <c r="H56" s="33"/>
    </row>
    <row r="57" spans="2:8" s="1" customFormat="1" ht="16.8" customHeight="1">
      <c r="B57" s="33"/>
      <c r="C57" s="202" t="s">
        <v>19</v>
      </c>
      <c r="D57" s="202" t="s">
        <v>190</v>
      </c>
      <c r="E57" s="18" t="s">
        <v>19</v>
      </c>
      <c r="F57" s="203">
        <v>0</v>
      </c>
      <c r="H57" s="33"/>
    </row>
    <row r="58" spans="2:8" s="1" customFormat="1" ht="16.8" customHeight="1">
      <c r="B58" s="33"/>
      <c r="C58" s="202" t="s">
        <v>19</v>
      </c>
      <c r="D58" s="202" t="s">
        <v>191</v>
      </c>
      <c r="E58" s="18" t="s">
        <v>19</v>
      </c>
      <c r="F58" s="203">
        <v>0.4</v>
      </c>
      <c r="H58" s="33"/>
    </row>
    <row r="59" spans="2:8" s="1" customFormat="1" ht="16.8" customHeight="1">
      <c r="B59" s="33"/>
      <c r="C59" s="202" t="s">
        <v>109</v>
      </c>
      <c r="D59" s="202" t="s">
        <v>171</v>
      </c>
      <c r="E59" s="18" t="s">
        <v>19</v>
      </c>
      <c r="F59" s="203">
        <v>0.4</v>
      </c>
      <c r="H59" s="33"/>
    </row>
    <row r="60" spans="2:8" s="1" customFormat="1" ht="16.8" customHeight="1">
      <c r="B60" s="33"/>
      <c r="C60" s="204" t="s">
        <v>977</v>
      </c>
      <c r="H60" s="33"/>
    </row>
    <row r="61" spans="2:8" s="1" customFormat="1" ht="16.8" customHeight="1">
      <c r="B61" s="33"/>
      <c r="C61" s="202" t="s">
        <v>184</v>
      </c>
      <c r="D61" s="202" t="s">
        <v>991</v>
      </c>
      <c r="E61" s="18" t="s">
        <v>153</v>
      </c>
      <c r="F61" s="203">
        <v>0.4</v>
      </c>
      <c r="H61" s="33"/>
    </row>
    <row r="62" spans="2:8" s="1" customFormat="1" ht="20.399999999999999">
      <c r="B62" s="33"/>
      <c r="C62" s="202" t="s">
        <v>196</v>
      </c>
      <c r="D62" s="202" t="s">
        <v>979</v>
      </c>
      <c r="E62" s="18" t="s">
        <v>153</v>
      </c>
      <c r="F62" s="203">
        <v>44.543999999999997</v>
      </c>
      <c r="H62" s="33"/>
    </row>
    <row r="63" spans="2:8" s="1" customFormat="1" ht="16.8" customHeight="1">
      <c r="B63" s="33"/>
      <c r="C63" s="202" t="s">
        <v>238</v>
      </c>
      <c r="D63" s="202" t="s">
        <v>992</v>
      </c>
      <c r="E63" s="18" t="s">
        <v>153</v>
      </c>
      <c r="F63" s="203">
        <v>0.4</v>
      </c>
      <c r="H63" s="33"/>
    </row>
    <row r="64" spans="2:8" s="1" customFormat="1" ht="16.8" customHeight="1">
      <c r="B64" s="33"/>
      <c r="C64" s="198" t="s">
        <v>993</v>
      </c>
      <c r="D64" s="199" t="s">
        <v>19</v>
      </c>
      <c r="E64" s="200" t="s">
        <v>19</v>
      </c>
      <c r="F64" s="201">
        <v>0.28799999999999998</v>
      </c>
      <c r="H64" s="33"/>
    </row>
    <row r="65" spans="2:8" s="1" customFormat="1" ht="16.8" customHeight="1">
      <c r="B65" s="33"/>
      <c r="C65" s="198" t="s">
        <v>111</v>
      </c>
      <c r="D65" s="199" t="s">
        <v>19</v>
      </c>
      <c r="E65" s="200" t="s">
        <v>19</v>
      </c>
      <c r="F65" s="201">
        <v>44.143999999999998</v>
      </c>
      <c r="H65" s="33"/>
    </row>
    <row r="66" spans="2:8" s="1" customFormat="1" ht="16.8" customHeight="1">
      <c r="B66" s="33"/>
      <c r="C66" s="202" t="s">
        <v>19</v>
      </c>
      <c r="D66" s="202" t="s">
        <v>215</v>
      </c>
      <c r="E66" s="18" t="s">
        <v>19</v>
      </c>
      <c r="F66" s="203">
        <v>0</v>
      </c>
      <c r="H66" s="33"/>
    </row>
    <row r="67" spans="2:8" s="1" customFormat="1" ht="16.8" customHeight="1">
      <c r="B67" s="33"/>
      <c r="C67" s="202" t="s">
        <v>19</v>
      </c>
      <c r="D67" s="202" t="s">
        <v>101</v>
      </c>
      <c r="E67" s="18" t="s">
        <v>19</v>
      </c>
      <c r="F67" s="203">
        <v>0.14399999999999999</v>
      </c>
      <c r="H67" s="33"/>
    </row>
    <row r="68" spans="2:8" s="1" customFormat="1" ht="16.8" customHeight="1">
      <c r="B68" s="33"/>
      <c r="C68" s="202" t="s">
        <v>19</v>
      </c>
      <c r="D68" s="202" t="s">
        <v>108</v>
      </c>
      <c r="E68" s="18" t="s">
        <v>19</v>
      </c>
      <c r="F68" s="203">
        <v>44</v>
      </c>
      <c r="H68" s="33"/>
    </row>
    <row r="69" spans="2:8" s="1" customFormat="1" ht="16.8" customHeight="1">
      <c r="B69" s="33"/>
      <c r="C69" s="202" t="s">
        <v>111</v>
      </c>
      <c r="D69" s="202" t="s">
        <v>171</v>
      </c>
      <c r="E69" s="18" t="s">
        <v>19</v>
      </c>
      <c r="F69" s="203">
        <v>44.143999999999998</v>
      </c>
      <c r="H69" s="33"/>
    </row>
    <row r="70" spans="2:8" s="1" customFormat="1" ht="16.8" customHeight="1">
      <c r="B70" s="33"/>
      <c r="C70" s="204" t="s">
        <v>977</v>
      </c>
      <c r="H70" s="33"/>
    </row>
    <row r="71" spans="2:8" s="1" customFormat="1" ht="16.8" customHeight="1">
      <c r="B71" s="33"/>
      <c r="C71" s="202" t="s">
        <v>211</v>
      </c>
      <c r="D71" s="202" t="s">
        <v>980</v>
      </c>
      <c r="E71" s="18" t="s">
        <v>153</v>
      </c>
      <c r="F71" s="203">
        <v>44.143999999999998</v>
      </c>
      <c r="H71" s="33"/>
    </row>
    <row r="72" spans="2:8" s="1" customFormat="1" ht="20.399999999999999">
      <c r="B72" s="33"/>
      <c r="C72" s="202" t="s">
        <v>177</v>
      </c>
      <c r="D72" s="202" t="s">
        <v>994</v>
      </c>
      <c r="E72" s="18" t="s">
        <v>153</v>
      </c>
      <c r="F72" s="203">
        <v>44.143999999999998</v>
      </c>
      <c r="H72" s="33"/>
    </row>
    <row r="73" spans="2:8" s="1" customFormat="1" ht="16.8" customHeight="1">
      <c r="B73" s="33"/>
      <c r="C73" s="198" t="s">
        <v>192</v>
      </c>
      <c r="D73" s="199" t="s">
        <v>19</v>
      </c>
      <c r="E73" s="200" t="s">
        <v>19</v>
      </c>
      <c r="F73" s="201">
        <v>0</v>
      </c>
      <c r="H73" s="33"/>
    </row>
    <row r="74" spans="2:8" s="1" customFormat="1" ht="16.8" customHeight="1">
      <c r="B74" s="33"/>
      <c r="C74" s="202" t="s">
        <v>192</v>
      </c>
      <c r="D74" s="202" t="s">
        <v>171</v>
      </c>
      <c r="E74" s="18" t="s">
        <v>19</v>
      </c>
      <c r="F74" s="203">
        <v>0</v>
      </c>
      <c r="H74" s="33"/>
    </row>
    <row r="75" spans="2:8" s="1" customFormat="1" ht="26.4" customHeight="1">
      <c r="B75" s="33"/>
      <c r="C75" s="197" t="s">
        <v>85</v>
      </c>
      <c r="D75" s="197" t="s">
        <v>86</v>
      </c>
      <c r="H75" s="33"/>
    </row>
    <row r="76" spans="2:8" s="1" customFormat="1" ht="16.8" customHeight="1">
      <c r="B76" s="33"/>
      <c r="C76" s="198" t="s">
        <v>995</v>
      </c>
      <c r="D76" s="199" t="s">
        <v>19</v>
      </c>
      <c r="E76" s="200" t="s">
        <v>19</v>
      </c>
      <c r="F76" s="201">
        <v>0</v>
      </c>
      <c r="H76" s="33"/>
    </row>
    <row r="77" spans="2:8" s="1" customFormat="1" ht="16.8" customHeight="1">
      <c r="B77" s="33"/>
      <c r="C77" s="198" t="s">
        <v>285</v>
      </c>
      <c r="D77" s="199" t="s">
        <v>19</v>
      </c>
      <c r="E77" s="200" t="s">
        <v>19</v>
      </c>
      <c r="F77" s="201">
        <v>0.96</v>
      </c>
      <c r="H77" s="33"/>
    </row>
    <row r="78" spans="2:8" s="1" customFormat="1" ht="16.8" customHeight="1">
      <c r="B78" s="33"/>
      <c r="C78" s="202" t="s">
        <v>19</v>
      </c>
      <c r="D78" s="202" t="s">
        <v>357</v>
      </c>
      <c r="E78" s="18" t="s">
        <v>19</v>
      </c>
      <c r="F78" s="203">
        <v>0</v>
      </c>
      <c r="H78" s="33"/>
    </row>
    <row r="79" spans="2:8" s="1" customFormat="1" ht="16.8" customHeight="1">
      <c r="B79" s="33"/>
      <c r="C79" s="202" t="s">
        <v>19</v>
      </c>
      <c r="D79" s="202" t="s">
        <v>358</v>
      </c>
      <c r="E79" s="18" t="s">
        <v>19</v>
      </c>
      <c r="F79" s="203">
        <v>0.96</v>
      </c>
      <c r="H79" s="33"/>
    </row>
    <row r="80" spans="2:8" s="1" customFormat="1" ht="16.8" customHeight="1">
      <c r="B80" s="33"/>
      <c r="C80" s="202" t="s">
        <v>285</v>
      </c>
      <c r="D80" s="202" t="s">
        <v>171</v>
      </c>
      <c r="E80" s="18" t="s">
        <v>19</v>
      </c>
      <c r="F80" s="203">
        <v>0.96</v>
      </c>
      <c r="H80" s="33"/>
    </row>
    <row r="81" spans="2:8" s="1" customFormat="1" ht="16.8" customHeight="1">
      <c r="B81" s="33"/>
      <c r="C81" s="204" t="s">
        <v>977</v>
      </c>
      <c r="H81" s="33"/>
    </row>
    <row r="82" spans="2:8" s="1" customFormat="1" ht="16.8" customHeight="1">
      <c r="B82" s="33"/>
      <c r="C82" s="202" t="s">
        <v>353</v>
      </c>
      <c r="D82" s="202" t="s">
        <v>996</v>
      </c>
      <c r="E82" s="18" t="s">
        <v>221</v>
      </c>
      <c r="F82" s="203">
        <v>0.96</v>
      </c>
      <c r="H82" s="33"/>
    </row>
    <row r="83" spans="2:8" s="1" customFormat="1" ht="16.8" customHeight="1">
      <c r="B83" s="33"/>
      <c r="C83" s="202" t="s">
        <v>359</v>
      </c>
      <c r="D83" s="202" t="s">
        <v>997</v>
      </c>
      <c r="E83" s="18" t="s">
        <v>221</v>
      </c>
      <c r="F83" s="203">
        <v>0.96</v>
      </c>
      <c r="H83" s="33"/>
    </row>
    <row r="84" spans="2:8" s="1" customFormat="1" ht="16.8" customHeight="1">
      <c r="B84" s="33"/>
      <c r="C84" s="198" t="s">
        <v>287</v>
      </c>
      <c r="D84" s="199" t="s">
        <v>19</v>
      </c>
      <c r="E84" s="200" t="s">
        <v>19</v>
      </c>
      <c r="F84" s="201">
        <v>0.79800000000000004</v>
      </c>
      <c r="H84" s="33"/>
    </row>
    <row r="85" spans="2:8" s="1" customFormat="1" ht="16.8" customHeight="1">
      <c r="B85" s="33"/>
      <c r="C85" s="202" t="s">
        <v>19</v>
      </c>
      <c r="D85" s="202" t="s">
        <v>242</v>
      </c>
      <c r="E85" s="18" t="s">
        <v>19</v>
      </c>
      <c r="F85" s="203">
        <v>0</v>
      </c>
      <c r="H85" s="33"/>
    </row>
    <row r="86" spans="2:8" s="1" customFormat="1" ht="16.8" customHeight="1">
      <c r="B86" s="33"/>
      <c r="C86" s="202" t="s">
        <v>19</v>
      </c>
      <c r="D86" s="202" t="s">
        <v>351</v>
      </c>
      <c r="E86" s="18" t="s">
        <v>19</v>
      </c>
      <c r="F86" s="203">
        <v>0.79800000000000004</v>
      </c>
      <c r="H86" s="33"/>
    </row>
    <row r="87" spans="2:8" s="1" customFormat="1" ht="16.8" customHeight="1">
      <c r="B87" s="33"/>
      <c r="C87" s="202" t="s">
        <v>287</v>
      </c>
      <c r="D87" s="202" t="s">
        <v>171</v>
      </c>
      <c r="E87" s="18" t="s">
        <v>19</v>
      </c>
      <c r="F87" s="203">
        <v>0.79800000000000004</v>
      </c>
      <c r="H87" s="33"/>
    </row>
    <row r="88" spans="2:8" s="1" customFormat="1" ht="16.8" customHeight="1">
      <c r="B88" s="33"/>
      <c r="C88" s="204" t="s">
        <v>977</v>
      </c>
      <c r="H88" s="33"/>
    </row>
    <row r="89" spans="2:8" s="1" customFormat="1" ht="16.8" customHeight="1">
      <c r="B89" s="33"/>
      <c r="C89" s="202" t="s">
        <v>347</v>
      </c>
      <c r="D89" s="202" t="s">
        <v>998</v>
      </c>
      <c r="E89" s="18" t="s">
        <v>153</v>
      </c>
      <c r="F89" s="203">
        <v>0.79800000000000004</v>
      </c>
      <c r="H89" s="33"/>
    </row>
    <row r="90" spans="2:8" s="1" customFormat="1" ht="16.8" customHeight="1">
      <c r="B90" s="33"/>
      <c r="C90" s="202" t="s">
        <v>341</v>
      </c>
      <c r="D90" s="202" t="s">
        <v>999</v>
      </c>
      <c r="E90" s="18" t="s">
        <v>153</v>
      </c>
      <c r="F90" s="203">
        <v>0.39900000000000002</v>
      </c>
      <c r="H90" s="33"/>
    </row>
    <row r="91" spans="2:8" s="1" customFormat="1" ht="16.8" customHeight="1">
      <c r="B91" s="33"/>
      <c r="C91" s="202" t="s">
        <v>363</v>
      </c>
      <c r="D91" s="202" t="s">
        <v>1000</v>
      </c>
      <c r="E91" s="18" t="s">
        <v>264</v>
      </c>
      <c r="F91" s="203">
        <v>2.1000000000000001E-2</v>
      </c>
      <c r="H91" s="33"/>
    </row>
    <row r="92" spans="2:8" s="1" customFormat="1" ht="16.8" customHeight="1">
      <c r="B92" s="33"/>
      <c r="C92" s="198" t="s">
        <v>289</v>
      </c>
      <c r="D92" s="199" t="s">
        <v>19</v>
      </c>
      <c r="E92" s="200" t="s">
        <v>19</v>
      </c>
      <c r="F92" s="201">
        <v>1.6919999999999999</v>
      </c>
      <c r="H92" s="33"/>
    </row>
    <row r="93" spans="2:8" s="1" customFormat="1" ht="16.8" customHeight="1">
      <c r="B93" s="33"/>
      <c r="C93" s="202" t="s">
        <v>19</v>
      </c>
      <c r="D93" s="202" t="s">
        <v>242</v>
      </c>
      <c r="E93" s="18" t="s">
        <v>19</v>
      </c>
      <c r="F93" s="203">
        <v>0</v>
      </c>
      <c r="H93" s="33"/>
    </row>
    <row r="94" spans="2:8" s="1" customFormat="1" ht="16.8" customHeight="1">
      <c r="B94" s="33"/>
      <c r="C94" s="202" t="s">
        <v>19</v>
      </c>
      <c r="D94" s="202" t="s">
        <v>305</v>
      </c>
      <c r="E94" s="18" t="s">
        <v>19</v>
      </c>
      <c r="F94" s="203">
        <v>1.6919999999999999</v>
      </c>
      <c r="H94" s="33"/>
    </row>
    <row r="95" spans="2:8" s="1" customFormat="1" ht="16.8" customHeight="1">
      <c r="B95" s="33"/>
      <c r="C95" s="202" t="s">
        <v>289</v>
      </c>
      <c r="D95" s="202" t="s">
        <v>171</v>
      </c>
      <c r="E95" s="18" t="s">
        <v>19</v>
      </c>
      <c r="F95" s="203">
        <v>1.6919999999999999</v>
      </c>
      <c r="H95" s="33"/>
    </row>
    <row r="96" spans="2:8" s="1" customFormat="1" ht="16.8" customHeight="1">
      <c r="B96" s="33"/>
      <c r="C96" s="204" t="s">
        <v>977</v>
      </c>
      <c r="H96" s="33"/>
    </row>
    <row r="97" spans="2:8" s="1" customFormat="1" ht="16.8" customHeight="1">
      <c r="B97" s="33"/>
      <c r="C97" s="202" t="s">
        <v>369</v>
      </c>
      <c r="D97" s="202" t="s">
        <v>1001</v>
      </c>
      <c r="E97" s="18" t="s">
        <v>153</v>
      </c>
      <c r="F97" s="203">
        <v>1.6919999999999999</v>
      </c>
      <c r="H97" s="33"/>
    </row>
    <row r="98" spans="2:8" s="1" customFormat="1" ht="16.8" customHeight="1">
      <c r="B98" s="33"/>
      <c r="C98" s="202" t="s">
        <v>373</v>
      </c>
      <c r="D98" s="202" t="s">
        <v>1002</v>
      </c>
      <c r="E98" s="18" t="s">
        <v>264</v>
      </c>
      <c r="F98" s="203">
        <v>4.3999999999999997E-2</v>
      </c>
      <c r="H98" s="33"/>
    </row>
    <row r="99" spans="2:8" s="1" customFormat="1" ht="16.8" customHeight="1">
      <c r="B99" s="33"/>
      <c r="C99" s="198" t="s">
        <v>291</v>
      </c>
      <c r="D99" s="199" t="s">
        <v>19</v>
      </c>
      <c r="E99" s="200" t="s">
        <v>19</v>
      </c>
      <c r="F99" s="201">
        <v>2.8679999999999999</v>
      </c>
      <c r="H99" s="33"/>
    </row>
    <row r="100" spans="2:8" s="1" customFormat="1" ht="16.8" customHeight="1">
      <c r="B100" s="33"/>
      <c r="C100" s="202" t="s">
        <v>19</v>
      </c>
      <c r="D100" s="202" t="s">
        <v>393</v>
      </c>
      <c r="E100" s="18" t="s">
        <v>19</v>
      </c>
      <c r="F100" s="203">
        <v>0</v>
      </c>
      <c r="H100" s="33"/>
    </row>
    <row r="101" spans="2:8" s="1" customFormat="1" ht="16.8" customHeight="1">
      <c r="B101" s="33"/>
      <c r="C101" s="202" t="s">
        <v>394</v>
      </c>
      <c r="D101" s="202" t="s">
        <v>395</v>
      </c>
      <c r="E101" s="18" t="s">
        <v>19</v>
      </c>
      <c r="F101" s="203">
        <v>2.8679999999999999</v>
      </c>
      <c r="H101" s="33"/>
    </row>
    <row r="102" spans="2:8" s="1" customFormat="1" ht="16.8" customHeight="1">
      <c r="B102" s="33"/>
      <c r="C102" s="202" t="s">
        <v>291</v>
      </c>
      <c r="D102" s="202" t="s">
        <v>171</v>
      </c>
      <c r="E102" s="18" t="s">
        <v>19</v>
      </c>
      <c r="F102" s="203">
        <v>2.8679999999999999</v>
      </c>
      <c r="H102" s="33"/>
    </row>
    <row r="103" spans="2:8" s="1" customFormat="1" ht="16.8" customHeight="1">
      <c r="B103" s="33"/>
      <c r="C103" s="204" t="s">
        <v>977</v>
      </c>
      <c r="H103" s="33"/>
    </row>
    <row r="104" spans="2:8" s="1" customFormat="1" ht="16.8" customHeight="1">
      <c r="B104" s="33"/>
      <c r="C104" s="202" t="s">
        <v>385</v>
      </c>
      <c r="D104" s="202" t="s">
        <v>1003</v>
      </c>
      <c r="E104" s="18" t="s">
        <v>221</v>
      </c>
      <c r="F104" s="203">
        <v>8.34</v>
      </c>
      <c r="H104" s="33"/>
    </row>
    <row r="105" spans="2:8" s="1" customFormat="1" ht="16.8" customHeight="1">
      <c r="B105" s="33"/>
      <c r="C105" s="202" t="s">
        <v>407</v>
      </c>
      <c r="D105" s="202" t="s">
        <v>1004</v>
      </c>
      <c r="E105" s="18" t="s">
        <v>221</v>
      </c>
      <c r="F105" s="203">
        <v>2.8679999999999999</v>
      </c>
      <c r="H105" s="33"/>
    </row>
    <row r="106" spans="2:8" s="1" customFormat="1" ht="16.8" customHeight="1">
      <c r="B106" s="33"/>
      <c r="C106" s="202" t="s">
        <v>419</v>
      </c>
      <c r="D106" s="202" t="s">
        <v>1005</v>
      </c>
      <c r="E106" s="18" t="s">
        <v>221</v>
      </c>
      <c r="F106" s="203">
        <v>2.8679999999999999</v>
      </c>
      <c r="H106" s="33"/>
    </row>
    <row r="107" spans="2:8" s="1" customFormat="1" ht="16.8" customHeight="1">
      <c r="B107" s="33"/>
      <c r="C107" s="202" t="s">
        <v>427</v>
      </c>
      <c r="D107" s="202" t="s">
        <v>1006</v>
      </c>
      <c r="E107" s="18" t="s">
        <v>221</v>
      </c>
      <c r="F107" s="203">
        <v>2.8679999999999999</v>
      </c>
      <c r="H107" s="33"/>
    </row>
    <row r="108" spans="2:8" s="1" customFormat="1" ht="16.8" customHeight="1">
      <c r="B108" s="33"/>
      <c r="C108" s="202" t="s">
        <v>423</v>
      </c>
      <c r="D108" s="202" t="s">
        <v>424</v>
      </c>
      <c r="E108" s="18" t="s">
        <v>221</v>
      </c>
      <c r="F108" s="203">
        <v>3.298</v>
      </c>
      <c r="H108" s="33"/>
    </row>
    <row r="109" spans="2:8" s="1" customFormat="1" ht="16.8" customHeight="1">
      <c r="B109" s="33"/>
      <c r="C109" s="202" t="s">
        <v>432</v>
      </c>
      <c r="D109" s="202" t="s">
        <v>433</v>
      </c>
      <c r="E109" s="18" t="s">
        <v>221</v>
      </c>
      <c r="F109" s="203">
        <v>3.4420000000000002</v>
      </c>
      <c r="H109" s="33"/>
    </row>
    <row r="110" spans="2:8" s="1" customFormat="1" ht="16.8" customHeight="1">
      <c r="B110" s="33"/>
      <c r="C110" s="202" t="s">
        <v>411</v>
      </c>
      <c r="D110" s="202" t="s">
        <v>412</v>
      </c>
      <c r="E110" s="18" t="s">
        <v>221</v>
      </c>
      <c r="F110" s="203">
        <v>21.48</v>
      </c>
      <c r="H110" s="33"/>
    </row>
    <row r="111" spans="2:8" s="1" customFormat="1" ht="16.8" customHeight="1">
      <c r="B111" s="33"/>
      <c r="C111" s="202" t="s">
        <v>397</v>
      </c>
      <c r="D111" s="202" t="s">
        <v>398</v>
      </c>
      <c r="E111" s="18" t="s">
        <v>399</v>
      </c>
      <c r="F111" s="203">
        <v>0.3</v>
      </c>
      <c r="H111" s="33"/>
    </row>
    <row r="112" spans="2:8" s="1" customFormat="1" ht="16.8" customHeight="1">
      <c r="B112" s="33"/>
      <c r="C112" s="198" t="s">
        <v>394</v>
      </c>
      <c r="D112" s="199" t="s">
        <v>19</v>
      </c>
      <c r="E112" s="200" t="s">
        <v>19</v>
      </c>
      <c r="F112" s="201">
        <v>2.8679999999999999</v>
      </c>
      <c r="H112" s="33"/>
    </row>
    <row r="113" spans="2:8" s="1" customFormat="1" ht="16.8" customHeight="1">
      <c r="B113" s="33"/>
      <c r="C113" s="202" t="s">
        <v>19</v>
      </c>
      <c r="D113" s="202" t="s">
        <v>393</v>
      </c>
      <c r="E113" s="18" t="s">
        <v>19</v>
      </c>
      <c r="F113" s="203">
        <v>0</v>
      </c>
      <c r="H113" s="33"/>
    </row>
    <row r="114" spans="2:8" s="1" customFormat="1" ht="16.8" customHeight="1">
      <c r="B114" s="33"/>
      <c r="C114" s="202" t="s">
        <v>394</v>
      </c>
      <c r="D114" s="202" t="s">
        <v>395</v>
      </c>
      <c r="E114" s="18" t="s">
        <v>19</v>
      </c>
      <c r="F114" s="203">
        <v>2.8679999999999999</v>
      </c>
      <c r="H114" s="33"/>
    </row>
    <row r="115" spans="2:8" s="1" customFormat="1" ht="16.8" customHeight="1">
      <c r="B115" s="33"/>
      <c r="C115" s="198" t="s">
        <v>293</v>
      </c>
      <c r="D115" s="199" t="s">
        <v>19</v>
      </c>
      <c r="E115" s="200" t="s">
        <v>19</v>
      </c>
      <c r="F115" s="201">
        <v>5.4720000000000004</v>
      </c>
      <c r="H115" s="33"/>
    </row>
    <row r="116" spans="2:8" s="1" customFormat="1" ht="16.8" customHeight="1">
      <c r="B116" s="33"/>
      <c r="C116" s="202" t="s">
        <v>19</v>
      </c>
      <c r="D116" s="202" t="s">
        <v>391</v>
      </c>
      <c r="E116" s="18" t="s">
        <v>19</v>
      </c>
      <c r="F116" s="203">
        <v>0</v>
      </c>
      <c r="H116" s="33"/>
    </row>
    <row r="117" spans="2:8" s="1" customFormat="1" ht="16.8" customHeight="1">
      <c r="B117" s="33"/>
      <c r="C117" s="202" t="s">
        <v>19</v>
      </c>
      <c r="D117" s="202" t="s">
        <v>392</v>
      </c>
      <c r="E117" s="18" t="s">
        <v>19</v>
      </c>
      <c r="F117" s="203">
        <v>5.4720000000000004</v>
      </c>
      <c r="H117" s="33"/>
    </row>
    <row r="118" spans="2:8" s="1" customFormat="1" ht="16.8" customHeight="1">
      <c r="B118" s="33"/>
      <c r="C118" s="202" t="s">
        <v>293</v>
      </c>
      <c r="D118" s="202" t="s">
        <v>171</v>
      </c>
      <c r="E118" s="18" t="s">
        <v>19</v>
      </c>
      <c r="F118" s="203">
        <v>5.4720000000000004</v>
      </c>
      <c r="H118" s="33"/>
    </row>
    <row r="119" spans="2:8" s="1" customFormat="1" ht="16.8" customHeight="1">
      <c r="B119" s="33"/>
      <c r="C119" s="204" t="s">
        <v>977</v>
      </c>
      <c r="H119" s="33"/>
    </row>
    <row r="120" spans="2:8" s="1" customFormat="1" ht="16.8" customHeight="1">
      <c r="B120" s="33"/>
      <c r="C120" s="202" t="s">
        <v>385</v>
      </c>
      <c r="D120" s="202" t="s">
        <v>1003</v>
      </c>
      <c r="E120" s="18" t="s">
        <v>221</v>
      </c>
      <c r="F120" s="203">
        <v>8.34</v>
      </c>
      <c r="H120" s="33"/>
    </row>
    <row r="121" spans="2:8" s="1" customFormat="1" ht="16.8" customHeight="1">
      <c r="B121" s="33"/>
      <c r="C121" s="202" t="s">
        <v>402</v>
      </c>
      <c r="D121" s="202" t="s">
        <v>1007</v>
      </c>
      <c r="E121" s="18" t="s">
        <v>221</v>
      </c>
      <c r="F121" s="203">
        <v>5.4720000000000004</v>
      </c>
      <c r="H121" s="33"/>
    </row>
    <row r="122" spans="2:8" s="1" customFormat="1" ht="16.8" customHeight="1">
      <c r="B122" s="33"/>
      <c r="C122" s="202" t="s">
        <v>411</v>
      </c>
      <c r="D122" s="202" t="s">
        <v>412</v>
      </c>
      <c r="E122" s="18" t="s">
        <v>221</v>
      </c>
      <c r="F122" s="203">
        <v>21.48</v>
      </c>
      <c r="H122" s="33"/>
    </row>
    <row r="123" spans="2:8" s="1" customFormat="1" ht="16.8" customHeight="1">
      <c r="B123" s="33"/>
      <c r="C123" s="202" t="s">
        <v>397</v>
      </c>
      <c r="D123" s="202" t="s">
        <v>398</v>
      </c>
      <c r="E123" s="18" t="s">
        <v>399</v>
      </c>
      <c r="F123" s="203">
        <v>0.3</v>
      </c>
      <c r="H123" s="33"/>
    </row>
    <row r="124" spans="2:8" s="1" customFormat="1" ht="16.8" customHeight="1">
      <c r="B124" s="33"/>
      <c r="C124" s="198" t="s">
        <v>295</v>
      </c>
      <c r="D124" s="199" t="s">
        <v>19</v>
      </c>
      <c r="E124" s="200" t="s">
        <v>19</v>
      </c>
      <c r="F124" s="201">
        <v>9.56</v>
      </c>
      <c r="H124" s="33"/>
    </row>
    <row r="125" spans="2:8" s="1" customFormat="1" ht="16.8" customHeight="1">
      <c r="B125" s="33"/>
      <c r="C125" s="202" t="s">
        <v>19</v>
      </c>
      <c r="D125" s="202" t="s">
        <v>389</v>
      </c>
      <c r="E125" s="18" t="s">
        <v>19</v>
      </c>
      <c r="F125" s="203">
        <v>0</v>
      </c>
      <c r="H125" s="33"/>
    </row>
    <row r="126" spans="2:8" s="1" customFormat="1" ht="16.8" customHeight="1">
      <c r="B126" s="33"/>
      <c r="C126" s="202" t="s">
        <v>295</v>
      </c>
      <c r="D126" s="202" t="s">
        <v>390</v>
      </c>
      <c r="E126" s="18" t="s">
        <v>19</v>
      </c>
      <c r="F126" s="203">
        <v>9.56</v>
      </c>
      <c r="H126" s="33"/>
    </row>
    <row r="127" spans="2:8" s="1" customFormat="1" ht="16.8" customHeight="1">
      <c r="B127" s="33"/>
      <c r="C127" s="204" t="s">
        <v>977</v>
      </c>
      <c r="H127" s="33"/>
    </row>
    <row r="128" spans="2:8" s="1" customFormat="1" ht="16.8" customHeight="1">
      <c r="B128" s="33"/>
      <c r="C128" s="202" t="s">
        <v>385</v>
      </c>
      <c r="D128" s="202" t="s">
        <v>1003</v>
      </c>
      <c r="E128" s="18" t="s">
        <v>221</v>
      </c>
      <c r="F128" s="203">
        <v>8.34</v>
      </c>
      <c r="H128" s="33"/>
    </row>
    <row r="129" spans="2:8" s="1" customFormat="1" ht="16.8" customHeight="1">
      <c r="B129" s="33"/>
      <c r="C129" s="202" t="s">
        <v>437</v>
      </c>
      <c r="D129" s="202" t="s">
        <v>1008</v>
      </c>
      <c r="E129" s="18" t="s">
        <v>252</v>
      </c>
      <c r="F129" s="203">
        <v>9.56</v>
      </c>
      <c r="H129" s="33"/>
    </row>
    <row r="130" spans="2:8" s="1" customFormat="1" ht="16.8" customHeight="1">
      <c r="B130" s="33"/>
      <c r="C130" s="202" t="s">
        <v>411</v>
      </c>
      <c r="D130" s="202" t="s">
        <v>412</v>
      </c>
      <c r="E130" s="18" t="s">
        <v>221</v>
      </c>
      <c r="F130" s="203">
        <v>21.48</v>
      </c>
      <c r="H130" s="33"/>
    </row>
    <row r="131" spans="2:8" s="1" customFormat="1" ht="16.8" customHeight="1">
      <c r="B131" s="33"/>
      <c r="C131" s="198" t="s">
        <v>297</v>
      </c>
      <c r="D131" s="199" t="s">
        <v>19</v>
      </c>
      <c r="E131" s="200" t="s">
        <v>19</v>
      </c>
      <c r="F131" s="201">
        <v>9.56</v>
      </c>
      <c r="H131" s="33"/>
    </row>
    <row r="132" spans="2:8" s="1" customFormat="1" ht="16.8" customHeight="1">
      <c r="B132" s="33"/>
      <c r="C132" s="202" t="s">
        <v>19</v>
      </c>
      <c r="D132" s="202" t="s">
        <v>505</v>
      </c>
      <c r="E132" s="18" t="s">
        <v>19</v>
      </c>
      <c r="F132" s="203">
        <v>0</v>
      </c>
      <c r="H132" s="33"/>
    </row>
    <row r="133" spans="2:8" s="1" customFormat="1" ht="16.8" customHeight="1">
      <c r="B133" s="33"/>
      <c r="C133" s="202" t="s">
        <v>297</v>
      </c>
      <c r="D133" s="202" t="s">
        <v>506</v>
      </c>
      <c r="E133" s="18" t="s">
        <v>19</v>
      </c>
      <c r="F133" s="203">
        <v>9.56</v>
      </c>
      <c r="H133" s="33"/>
    </row>
    <row r="134" spans="2:8" s="1" customFormat="1" ht="16.8" customHeight="1">
      <c r="B134" s="33"/>
      <c r="C134" s="204" t="s">
        <v>977</v>
      </c>
      <c r="H134" s="33"/>
    </row>
    <row r="135" spans="2:8" s="1" customFormat="1" ht="20.399999999999999">
      <c r="B135" s="33"/>
      <c r="C135" s="202" t="s">
        <v>501</v>
      </c>
      <c r="D135" s="202" t="s">
        <v>1009</v>
      </c>
      <c r="E135" s="18" t="s">
        <v>252</v>
      </c>
      <c r="F135" s="203">
        <v>9.56</v>
      </c>
      <c r="H135" s="33"/>
    </row>
    <row r="136" spans="2:8" s="1" customFormat="1" ht="16.8" customHeight="1">
      <c r="B136" s="33"/>
      <c r="C136" s="202" t="s">
        <v>508</v>
      </c>
      <c r="D136" s="202" t="s">
        <v>509</v>
      </c>
      <c r="E136" s="18" t="s">
        <v>153</v>
      </c>
      <c r="F136" s="203">
        <v>9.6000000000000002E-2</v>
      </c>
      <c r="H136" s="33"/>
    </row>
    <row r="137" spans="2:8" s="1" customFormat="1" ht="16.8" customHeight="1">
      <c r="B137" s="33"/>
      <c r="C137" s="198" t="s">
        <v>1010</v>
      </c>
      <c r="D137" s="199" t="s">
        <v>19</v>
      </c>
      <c r="E137" s="200" t="s">
        <v>19</v>
      </c>
      <c r="F137" s="201">
        <v>204.39400000000001</v>
      </c>
      <c r="H137" s="33"/>
    </row>
    <row r="138" spans="2:8" s="1" customFormat="1" ht="16.8" customHeight="1">
      <c r="B138" s="33"/>
      <c r="C138" s="198" t="s">
        <v>299</v>
      </c>
      <c r="D138" s="199" t="s">
        <v>19</v>
      </c>
      <c r="E138" s="200" t="s">
        <v>19</v>
      </c>
      <c r="F138" s="201">
        <v>24.393000000000001</v>
      </c>
      <c r="H138" s="33"/>
    </row>
    <row r="139" spans="2:8" s="1" customFormat="1" ht="16.8" customHeight="1">
      <c r="B139" s="33"/>
      <c r="C139" s="202" t="s">
        <v>19</v>
      </c>
      <c r="D139" s="202" t="s">
        <v>327</v>
      </c>
      <c r="E139" s="18" t="s">
        <v>19</v>
      </c>
      <c r="F139" s="203">
        <v>0</v>
      </c>
      <c r="H139" s="33"/>
    </row>
    <row r="140" spans="2:8" s="1" customFormat="1" ht="16.8" customHeight="1">
      <c r="B140" s="33"/>
      <c r="C140" s="202" t="s">
        <v>19</v>
      </c>
      <c r="D140" s="202" t="s">
        <v>536</v>
      </c>
      <c r="E140" s="18" t="s">
        <v>19</v>
      </c>
      <c r="F140" s="203">
        <v>5.32</v>
      </c>
      <c r="H140" s="33"/>
    </row>
    <row r="141" spans="2:8" s="1" customFormat="1" ht="16.8" customHeight="1">
      <c r="B141" s="33"/>
      <c r="C141" s="202" t="s">
        <v>19</v>
      </c>
      <c r="D141" s="202" t="s">
        <v>530</v>
      </c>
      <c r="E141" s="18" t="s">
        <v>19</v>
      </c>
      <c r="F141" s="203">
        <v>19.073</v>
      </c>
      <c r="H141" s="33"/>
    </row>
    <row r="142" spans="2:8" s="1" customFormat="1" ht="16.8" customHeight="1">
      <c r="B142" s="33"/>
      <c r="C142" s="202" t="s">
        <v>299</v>
      </c>
      <c r="D142" s="202" t="s">
        <v>161</v>
      </c>
      <c r="E142" s="18" t="s">
        <v>19</v>
      </c>
      <c r="F142" s="203">
        <v>24.393000000000001</v>
      </c>
      <c r="H142" s="33"/>
    </row>
    <row r="143" spans="2:8" s="1" customFormat="1" ht="16.8" customHeight="1">
      <c r="B143" s="33"/>
      <c r="C143" s="204" t="s">
        <v>977</v>
      </c>
      <c r="H143" s="33"/>
    </row>
    <row r="144" spans="2:8" s="1" customFormat="1" ht="16.8" customHeight="1">
      <c r="B144" s="33"/>
      <c r="C144" s="202" t="s">
        <v>540</v>
      </c>
      <c r="D144" s="202" t="s">
        <v>1011</v>
      </c>
      <c r="E144" s="18" t="s">
        <v>221</v>
      </c>
      <c r="F144" s="203">
        <v>24.393000000000001</v>
      </c>
      <c r="H144" s="33"/>
    </row>
    <row r="145" spans="2:8" s="1" customFormat="1" ht="16.8" customHeight="1">
      <c r="B145" s="33"/>
      <c r="C145" s="202" t="s">
        <v>545</v>
      </c>
      <c r="D145" s="202" t="s">
        <v>1012</v>
      </c>
      <c r="E145" s="18" t="s">
        <v>221</v>
      </c>
      <c r="F145" s="203">
        <v>24.393000000000001</v>
      </c>
      <c r="H145" s="33"/>
    </row>
    <row r="146" spans="2:8" s="1" customFormat="1" ht="16.8" customHeight="1">
      <c r="B146" s="33"/>
      <c r="C146" s="202" t="s">
        <v>550</v>
      </c>
      <c r="D146" s="202" t="s">
        <v>1013</v>
      </c>
      <c r="E146" s="18" t="s">
        <v>221</v>
      </c>
      <c r="F146" s="203">
        <v>24.393000000000001</v>
      </c>
      <c r="H146" s="33"/>
    </row>
    <row r="147" spans="2:8" s="1" customFormat="1" ht="16.8" customHeight="1">
      <c r="B147" s="33"/>
      <c r="C147" s="202" t="s">
        <v>555</v>
      </c>
      <c r="D147" s="202" t="s">
        <v>1014</v>
      </c>
      <c r="E147" s="18" t="s">
        <v>221</v>
      </c>
      <c r="F147" s="203">
        <v>24.393000000000001</v>
      </c>
      <c r="H147" s="33"/>
    </row>
    <row r="148" spans="2:8" s="1" customFormat="1" ht="16.8" customHeight="1">
      <c r="B148" s="33"/>
      <c r="C148" s="198" t="s">
        <v>333</v>
      </c>
      <c r="D148" s="199" t="s">
        <v>19</v>
      </c>
      <c r="E148" s="200" t="s">
        <v>19</v>
      </c>
      <c r="F148" s="201">
        <v>5.6920000000000002</v>
      </c>
      <c r="H148" s="33"/>
    </row>
    <row r="149" spans="2:8" s="1" customFormat="1" ht="16.8" customHeight="1">
      <c r="B149" s="33"/>
      <c r="C149" s="202" t="s">
        <v>19</v>
      </c>
      <c r="D149" s="202" t="s">
        <v>330</v>
      </c>
      <c r="E149" s="18" t="s">
        <v>19</v>
      </c>
      <c r="F149" s="203">
        <v>0</v>
      </c>
      <c r="H149" s="33"/>
    </row>
    <row r="150" spans="2:8" s="1" customFormat="1" ht="16.8" customHeight="1">
      <c r="B150" s="33"/>
      <c r="C150" s="202" t="s">
        <v>301</v>
      </c>
      <c r="D150" s="202" t="s">
        <v>331</v>
      </c>
      <c r="E150" s="18" t="s">
        <v>19</v>
      </c>
      <c r="F150" s="203">
        <v>4</v>
      </c>
      <c r="H150" s="33"/>
    </row>
    <row r="151" spans="2:8" s="1" customFormat="1" ht="16.8" customHeight="1">
      <c r="B151" s="33"/>
      <c r="C151" s="202" t="s">
        <v>19</v>
      </c>
      <c r="D151" s="202" t="s">
        <v>332</v>
      </c>
      <c r="E151" s="18" t="s">
        <v>19</v>
      </c>
      <c r="F151" s="203">
        <v>0</v>
      </c>
      <c r="H151" s="33"/>
    </row>
    <row r="152" spans="2:8" s="1" customFormat="1" ht="16.8" customHeight="1">
      <c r="B152" s="33"/>
      <c r="C152" s="202" t="s">
        <v>19</v>
      </c>
      <c r="D152" s="202" t="s">
        <v>109</v>
      </c>
      <c r="E152" s="18" t="s">
        <v>19</v>
      </c>
      <c r="F152" s="203">
        <v>0</v>
      </c>
      <c r="H152" s="33"/>
    </row>
    <row r="153" spans="2:8" s="1" customFormat="1" ht="16.8" customHeight="1">
      <c r="B153" s="33"/>
      <c r="C153" s="202" t="s">
        <v>19</v>
      </c>
      <c r="D153" s="202" t="s">
        <v>305</v>
      </c>
      <c r="E153" s="18" t="s">
        <v>19</v>
      </c>
      <c r="F153" s="203">
        <v>1.6919999999999999</v>
      </c>
      <c r="H153" s="33"/>
    </row>
    <row r="154" spans="2:8" s="1" customFormat="1" ht="16.8" customHeight="1">
      <c r="B154" s="33"/>
      <c r="C154" s="202" t="s">
        <v>333</v>
      </c>
      <c r="D154" s="202" t="s">
        <v>171</v>
      </c>
      <c r="E154" s="18" t="s">
        <v>19</v>
      </c>
      <c r="F154" s="203">
        <v>5.6920000000000002</v>
      </c>
      <c r="H154" s="33"/>
    </row>
    <row r="155" spans="2:8" s="1" customFormat="1" ht="16.8" customHeight="1">
      <c r="B155" s="33"/>
      <c r="C155" s="198" t="s">
        <v>1015</v>
      </c>
      <c r="D155" s="199" t="s">
        <v>19</v>
      </c>
      <c r="E155" s="200" t="s">
        <v>19</v>
      </c>
      <c r="F155" s="201">
        <v>256.89999999999998</v>
      </c>
      <c r="H155" s="33"/>
    </row>
    <row r="156" spans="2:8" s="1" customFormat="1" ht="16.8" customHeight="1">
      <c r="B156" s="33"/>
      <c r="C156" s="198" t="s">
        <v>301</v>
      </c>
      <c r="D156" s="199" t="s">
        <v>19</v>
      </c>
      <c r="E156" s="200" t="s">
        <v>19</v>
      </c>
      <c r="F156" s="201">
        <v>4</v>
      </c>
      <c r="H156" s="33"/>
    </row>
    <row r="157" spans="2:8" s="1" customFormat="1" ht="16.8" customHeight="1">
      <c r="B157" s="33"/>
      <c r="C157" s="202" t="s">
        <v>19</v>
      </c>
      <c r="D157" s="202" t="s">
        <v>330</v>
      </c>
      <c r="E157" s="18" t="s">
        <v>19</v>
      </c>
      <c r="F157" s="203">
        <v>0</v>
      </c>
      <c r="H157" s="33"/>
    </row>
    <row r="158" spans="2:8" s="1" customFormat="1" ht="16.8" customHeight="1">
      <c r="B158" s="33"/>
      <c r="C158" s="202" t="s">
        <v>301</v>
      </c>
      <c r="D158" s="202" t="s">
        <v>331</v>
      </c>
      <c r="E158" s="18" t="s">
        <v>19</v>
      </c>
      <c r="F158" s="203">
        <v>4</v>
      </c>
      <c r="H158" s="33"/>
    </row>
    <row r="159" spans="2:8" s="1" customFormat="1" ht="16.8" customHeight="1">
      <c r="B159" s="33"/>
      <c r="C159" s="204" t="s">
        <v>977</v>
      </c>
      <c r="H159" s="33"/>
    </row>
    <row r="160" spans="2:8" s="1" customFormat="1" ht="20.399999999999999">
      <c r="B160" s="33"/>
      <c r="C160" s="202" t="s">
        <v>196</v>
      </c>
      <c r="D160" s="202" t="s">
        <v>979</v>
      </c>
      <c r="E160" s="18" t="s">
        <v>153</v>
      </c>
      <c r="F160" s="203">
        <v>5.6920000000000002</v>
      </c>
      <c r="H160" s="33"/>
    </row>
    <row r="161" spans="2:8" s="1" customFormat="1" ht="16.8" customHeight="1">
      <c r="B161" s="33"/>
      <c r="C161" s="202" t="s">
        <v>334</v>
      </c>
      <c r="D161" s="202" t="s">
        <v>1016</v>
      </c>
      <c r="E161" s="18" t="s">
        <v>153</v>
      </c>
      <c r="F161" s="203">
        <v>4</v>
      </c>
      <c r="H161" s="33"/>
    </row>
    <row r="162" spans="2:8" s="1" customFormat="1" ht="16.8" customHeight="1">
      <c r="B162" s="33"/>
      <c r="C162" s="198" t="s">
        <v>302</v>
      </c>
      <c r="D162" s="199" t="s">
        <v>19</v>
      </c>
      <c r="E162" s="200" t="s">
        <v>19</v>
      </c>
      <c r="F162" s="201">
        <v>20</v>
      </c>
      <c r="H162" s="33"/>
    </row>
    <row r="163" spans="2:8" s="1" customFormat="1" ht="16.8" customHeight="1">
      <c r="B163" s="33"/>
      <c r="C163" s="202" t="s">
        <v>19</v>
      </c>
      <c r="D163" s="202" t="s">
        <v>321</v>
      </c>
      <c r="E163" s="18" t="s">
        <v>19</v>
      </c>
      <c r="F163" s="203">
        <v>0</v>
      </c>
      <c r="H163" s="33"/>
    </row>
    <row r="164" spans="2:8" s="1" customFormat="1" ht="16.8" customHeight="1">
      <c r="B164" s="33"/>
      <c r="C164" s="202" t="s">
        <v>19</v>
      </c>
      <c r="D164" s="202" t="s">
        <v>322</v>
      </c>
      <c r="E164" s="18" t="s">
        <v>19</v>
      </c>
      <c r="F164" s="203">
        <v>20</v>
      </c>
      <c r="H164" s="33"/>
    </row>
    <row r="165" spans="2:8" s="1" customFormat="1" ht="16.8" customHeight="1">
      <c r="B165" s="33"/>
      <c r="C165" s="202" t="s">
        <v>302</v>
      </c>
      <c r="D165" s="202" t="s">
        <v>171</v>
      </c>
      <c r="E165" s="18" t="s">
        <v>19</v>
      </c>
      <c r="F165" s="203">
        <v>20</v>
      </c>
      <c r="H165" s="33"/>
    </row>
    <row r="166" spans="2:8" s="1" customFormat="1" ht="16.8" customHeight="1">
      <c r="B166" s="33"/>
      <c r="C166" s="204" t="s">
        <v>977</v>
      </c>
      <c r="H166" s="33"/>
    </row>
    <row r="167" spans="2:8" s="1" customFormat="1" ht="16.8" customHeight="1">
      <c r="B167" s="33"/>
      <c r="C167" s="202" t="s">
        <v>317</v>
      </c>
      <c r="D167" s="202" t="s">
        <v>1017</v>
      </c>
      <c r="E167" s="18" t="s">
        <v>221</v>
      </c>
      <c r="F167" s="203">
        <v>20</v>
      </c>
      <c r="H167" s="33"/>
    </row>
    <row r="168" spans="2:8" s="1" customFormat="1" ht="20.399999999999999">
      <c r="B168" s="33"/>
      <c r="C168" s="202" t="s">
        <v>196</v>
      </c>
      <c r="D168" s="202" t="s">
        <v>979</v>
      </c>
      <c r="E168" s="18" t="s">
        <v>153</v>
      </c>
      <c r="F168" s="203">
        <v>5.6920000000000002</v>
      </c>
      <c r="H168" s="33"/>
    </row>
    <row r="169" spans="2:8" s="1" customFormat="1" ht="16.8" customHeight="1">
      <c r="B169" s="33"/>
      <c r="C169" s="202" t="s">
        <v>225</v>
      </c>
      <c r="D169" s="202" t="s">
        <v>982</v>
      </c>
      <c r="E169" s="18" t="s">
        <v>221</v>
      </c>
      <c r="F169" s="203">
        <v>20</v>
      </c>
      <c r="H169" s="33"/>
    </row>
    <row r="170" spans="2:8" s="1" customFormat="1" ht="16.8" customHeight="1">
      <c r="B170" s="33"/>
      <c r="C170" s="198" t="s">
        <v>460</v>
      </c>
      <c r="D170" s="199" t="s">
        <v>19</v>
      </c>
      <c r="E170" s="200" t="s">
        <v>19</v>
      </c>
      <c r="F170" s="201">
        <v>5.4509999999999996</v>
      </c>
      <c r="H170" s="33"/>
    </row>
    <row r="171" spans="2:8" s="1" customFormat="1" ht="16.8" customHeight="1">
      <c r="B171" s="33"/>
      <c r="C171" s="202" t="s">
        <v>19</v>
      </c>
      <c r="D171" s="202" t="s">
        <v>459</v>
      </c>
      <c r="E171" s="18" t="s">
        <v>19</v>
      </c>
      <c r="F171" s="203">
        <v>5.4509999999999996</v>
      </c>
      <c r="H171" s="33"/>
    </row>
    <row r="172" spans="2:8" s="1" customFormat="1" ht="16.8" customHeight="1">
      <c r="B172" s="33"/>
      <c r="C172" s="202" t="s">
        <v>460</v>
      </c>
      <c r="D172" s="202" t="s">
        <v>161</v>
      </c>
      <c r="E172" s="18" t="s">
        <v>19</v>
      </c>
      <c r="F172" s="203">
        <v>5.4509999999999996</v>
      </c>
      <c r="H172" s="33"/>
    </row>
    <row r="173" spans="2:8" s="1" customFormat="1" ht="16.8" customHeight="1">
      <c r="B173" s="33"/>
      <c r="C173" s="204" t="s">
        <v>977</v>
      </c>
      <c r="H173" s="33"/>
    </row>
    <row r="174" spans="2:8" s="1" customFormat="1" ht="16.8" customHeight="1">
      <c r="B174" s="33"/>
      <c r="C174" s="202" t="s">
        <v>455</v>
      </c>
      <c r="D174" s="202" t="s">
        <v>1018</v>
      </c>
      <c r="E174" s="18" t="s">
        <v>221</v>
      </c>
      <c r="F174" s="203">
        <v>5.4509999999999996</v>
      </c>
      <c r="H174" s="33"/>
    </row>
    <row r="175" spans="2:8" s="1" customFormat="1" ht="20.399999999999999">
      <c r="B175" s="33"/>
      <c r="C175" s="202" t="s">
        <v>462</v>
      </c>
      <c r="D175" s="202" t="s">
        <v>463</v>
      </c>
      <c r="E175" s="18" t="s">
        <v>221</v>
      </c>
      <c r="F175" s="203">
        <v>6.3529999999999998</v>
      </c>
      <c r="H175" s="33"/>
    </row>
    <row r="176" spans="2:8" s="1" customFormat="1" ht="16.8" customHeight="1">
      <c r="B176" s="33"/>
      <c r="C176" s="198" t="s">
        <v>304</v>
      </c>
      <c r="D176" s="199" t="s">
        <v>19</v>
      </c>
      <c r="E176" s="200" t="s">
        <v>19</v>
      </c>
      <c r="F176" s="201">
        <v>8</v>
      </c>
      <c r="H176" s="33"/>
    </row>
    <row r="177" spans="2:8" s="1" customFormat="1" ht="16.8" customHeight="1">
      <c r="B177" s="33"/>
      <c r="C177" s="202" t="s">
        <v>19</v>
      </c>
      <c r="D177" s="202" t="s">
        <v>488</v>
      </c>
      <c r="E177" s="18" t="s">
        <v>19</v>
      </c>
      <c r="F177" s="203">
        <v>0</v>
      </c>
      <c r="H177" s="33"/>
    </row>
    <row r="178" spans="2:8" s="1" customFormat="1" ht="16.8" customHeight="1">
      <c r="B178" s="33"/>
      <c r="C178" s="202" t="s">
        <v>304</v>
      </c>
      <c r="D178" s="202" t="s">
        <v>489</v>
      </c>
      <c r="E178" s="18" t="s">
        <v>19</v>
      </c>
      <c r="F178" s="203">
        <v>8</v>
      </c>
      <c r="H178" s="33"/>
    </row>
    <row r="179" spans="2:8" s="1" customFormat="1" ht="16.8" customHeight="1">
      <c r="B179" s="33"/>
      <c r="C179" s="204" t="s">
        <v>977</v>
      </c>
      <c r="H179" s="33"/>
    </row>
    <row r="180" spans="2:8" s="1" customFormat="1" ht="16.8" customHeight="1">
      <c r="B180" s="33"/>
      <c r="C180" s="202" t="s">
        <v>484</v>
      </c>
      <c r="D180" s="202" t="s">
        <v>1019</v>
      </c>
      <c r="E180" s="18" t="s">
        <v>273</v>
      </c>
      <c r="F180" s="203">
        <v>8</v>
      </c>
      <c r="H180" s="33"/>
    </row>
    <row r="181" spans="2:8" s="1" customFormat="1" ht="16.8" customHeight="1">
      <c r="B181" s="33"/>
      <c r="C181" s="202" t="s">
        <v>495</v>
      </c>
      <c r="D181" s="202" t="s">
        <v>496</v>
      </c>
      <c r="E181" s="18" t="s">
        <v>497</v>
      </c>
      <c r="F181" s="203">
        <v>0.08</v>
      </c>
      <c r="H181" s="33"/>
    </row>
    <row r="182" spans="2:8" s="1" customFormat="1" ht="16.8" customHeight="1">
      <c r="B182" s="33"/>
      <c r="C182" s="202" t="s">
        <v>490</v>
      </c>
      <c r="D182" s="202" t="s">
        <v>491</v>
      </c>
      <c r="E182" s="18" t="s">
        <v>252</v>
      </c>
      <c r="F182" s="203">
        <v>2.4</v>
      </c>
      <c r="H182" s="33"/>
    </row>
    <row r="183" spans="2:8" s="1" customFormat="1" ht="16.8" customHeight="1">
      <c r="B183" s="33"/>
      <c r="C183" s="198" t="s">
        <v>1020</v>
      </c>
      <c r="D183" s="199" t="s">
        <v>19</v>
      </c>
      <c r="E183" s="200" t="s">
        <v>19</v>
      </c>
      <c r="F183" s="201">
        <v>0</v>
      </c>
      <c r="H183" s="33"/>
    </row>
    <row r="184" spans="2:8" s="1" customFormat="1" ht="16.8" customHeight="1">
      <c r="B184" s="33"/>
      <c r="C184" s="198" t="s">
        <v>305</v>
      </c>
      <c r="D184" s="199" t="s">
        <v>19</v>
      </c>
      <c r="E184" s="200" t="s">
        <v>19</v>
      </c>
      <c r="F184" s="201">
        <v>1.6919999999999999</v>
      </c>
      <c r="H184" s="33"/>
    </row>
    <row r="185" spans="2:8" s="1" customFormat="1" ht="16.8" customHeight="1">
      <c r="B185" s="33"/>
      <c r="C185" s="202" t="s">
        <v>19</v>
      </c>
      <c r="D185" s="202" t="s">
        <v>327</v>
      </c>
      <c r="E185" s="18" t="s">
        <v>19</v>
      </c>
      <c r="F185" s="203">
        <v>0</v>
      </c>
      <c r="H185" s="33"/>
    </row>
    <row r="186" spans="2:8" s="1" customFormat="1" ht="16.8" customHeight="1">
      <c r="B186" s="33"/>
      <c r="C186" s="202" t="s">
        <v>19</v>
      </c>
      <c r="D186" s="202" t="s">
        <v>328</v>
      </c>
      <c r="E186" s="18" t="s">
        <v>19</v>
      </c>
      <c r="F186" s="203">
        <v>1.6919999999999999</v>
      </c>
      <c r="H186" s="33"/>
    </row>
    <row r="187" spans="2:8" s="1" customFormat="1" ht="16.8" customHeight="1">
      <c r="B187" s="33"/>
      <c r="C187" s="202" t="s">
        <v>305</v>
      </c>
      <c r="D187" s="202" t="s">
        <v>161</v>
      </c>
      <c r="E187" s="18" t="s">
        <v>19</v>
      </c>
      <c r="F187" s="203">
        <v>1.6919999999999999</v>
      </c>
      <c r="H187" s="33"/>
    </row>
    <row r="188" spans="2:8" s="1" customFormat="1" ht="16.8" customHeight="1">
      <c r="B188" s="33"/>
      <c r="C188" s="204" t="s">
        <v>977</v>
      </c>
      <c r="H188" s="33"/>
    </row>
    <row r="189" spans="2:8" s="1" customFormat="1" ht="20.399999999999999">
      <c r="B189" s="33"/>
      <c r="C189" s="202" t="s">
        <v>323</v>
      </c>
      <c r="D189" s="202" t="s">
        <v>1021</v>
      </c>
      <c r="E189" s="18" t="s">
        <v>153</v>
      </c>
      <c r="F189" s="203">
        <v>1.6919999999999999</v>
      </c>
      <c r="H189" s="33"/>
    </row>
    <row r="190" spans="2:8" s="1" customFormat="1" ht="20.399999999999999">
      <c r="B190" s="33"/>
      <c r="C190" s="202" t="s">
        <v>196</v>
      </c>
      <c r="D190" s="202" t="s">
        <v>979</v>
      </c>
      <c r="E190" s="18" t="s">
        <v>153</v>
      </c>
      <c r="F190" s="203">
        <v>5.6920000000000002</v>
      </c>
      <c r="H190" s="33"/>
    </row>
    <row r="191" spans="2:8" s="1" customFormat="1" ht="16.8" customHeight="1">
      <c r="B191" s="33"/>
      <c r="C191" s="202" t="s">
        <v>369</v>
      </c>
      <c r="D191" s="202" t="s">
        <v>1001</v>
      </c>
      <c r="E191" s="18" t="s">
        <v>153</v>
      </c>
      <c r="F191" s="203">
        <v>1.6919999999999999</v>
      </c>
      <c r="H191" s="33"/>
    </row>
    <row r="192" spans="2:8" s="1" customFormat="1" ht="16.8" customHeight="1">
      <c r="B192" s="33"/>
      <c r="C192" s="198" t="s">
        <v>306</v>
      </c>
      <c r="D192" s="199" t="s">
        <v>19</v>
      </c>
      <c r="E192" s="200" t="s">
        <v>19</v>
      </c>
      <c r="F192" s="201">
        <v>11.771000000000001</v>
      </c>
      <c r="H192" s="33"/>
    </row>
    <row r="193" spans="2:8" s="1" customFormat="1" ht="16.8" customHeight="1">
      <c r="B193" s="33"/>
      <c r="C193" s="204" t="s">
        <v>977</v>
      </c>
      <c r="H193" s="33"/>
    </row>
    <row r="194" spans="2:8" s="1" customFormat="1" ht="20.399999999999999">
      <c r="B194" s="33"/>
      <c r="C194" s="202" t="s">
        <v>479</v>
      </c>
      <c r="D194" s="202" t="s">
        <v>1022</v>
      </c>
      <c r="E194" s="18" t="s">
        <v>153</v>
      </c>
      <c r="F194" s="203">
        <v>11.771000000000001</v>
      </c>
      <c r="H194" s="33"/>
    </row>
    <row r="195" spans="2:8" s="1" customFormat="1" ht="16.8" customHeight="1">
      <c r="B195" s="33"/>
      <c r="C195" s="198" t="s">
        <v>512</v>
      </c>
      <c r="D195" s="199" t="s">
        <v>19</v>
      </c>
      <c r="E195" s="200" t="s">
        <v>19</v>
      </c>
      <c r="F195" s="201">
        <v>9.6000000000000002E-2</v>
      </c>
      <c r="H195" s="33"/>
    </row>
    <row r="196" spans="2:8" s="1" customFormat="1" ht="16.8" customHeight="1">
      <c r="B196" s="33"/>
      <c r="C196" s="202" t="s">
        <v>19</v>
      </c>
      <c r="D196" s="202" t="s">
        <v>511</v>
      </c>
      <c r="E196" s="18" t="s">
        <v>19</v>
      </c>
      <c r="F196" s="203">
        <v>9.6000000000000002E-2</v>
      </c>
      <c r="H196" s="33"/>
    </row>
    <row r="197" spans="2:8" s="1" customFormat="1" ht="16.8" customHeight="1">
      <c r="B197" s="33"/>
      <c r="C197" s="202" t="s">
        <v>512</v>
      </c>
      <c r="D197" s="202" t="s">
        <v>161</v>
      </c>
      <c r="E197" s="18" t="s">
        <v>19</v>
      </c>
      <c r="F197" s="203">
        <v>9.6000000000000002E-2</v>
      </c>
      <c r="H197" s="33"/>
    </row>
    <row r="198" spans="2:8" s="1" customFormat="1" ht="16.8" customHeight="1">
      <c r="B198" s="33"/>
      <c r="C198" s="198" t="s">
        <v>109</v>
      </c>
      <c r="D198" s="199" t="s">
        <v>19</v>
      </c>
      <c r="E198" s="200" t="s">
        <v>19</v>
      </c>
      <c r="F198" s="201">
        <v>0</v>
      </c>
      <c r="H198" s="33"/>
    </row>
    <row r="199" spans="2:8" s="1" customFormat="1" ht="16.8" customHeight="1">
      <c r="B199" s="33"/>
      <c r="C199" s="204" t="s">
        <v>977</v>
      </c>
      <c r="H199" s="33"/>
    </row>
    <row r="200" spans="2:8" s="1" customFormat="1" ht="20.399999999999999">
      <c r="B200" s="33"/>
      <c r="C200" s="202" t="s">
        <v>196</v>
      </c>
      <c r="D200" s="202" t="s">
        <v>979</v>
      </c>
      <c r="E200" s="18" t="s">
        <v>153</v>
      </c>
      <c r="F200" s="203">
        <v>5.6920000000000002</v>
      </c>
      <c r="H200" s="33"/>
    </row>
    <row r="201" spans="2:8" s="1" customFormat="1" ht="16.8" customHeight="1">
      <c r="B201" s="33"/>
      <c r="C201" s="198" t="s">
        <v>192</v>
      </c>
      <c r="D201" s="199" t="s">
        <v>19</v>
      </c>
      <c r="E201" s="200" t="s">
        <v>19</v>
      </c>
      <c r="F201" s="201">
        <v>0</v>
      </c>
      <c r="H201" s="33"/>
    </row>
    <row r="202" spans="2:8" s="1" customFormat="1" ht="26.4" customHeight="1">
      <c r="B202" s="33"/>
      <c r="C202" s="197" t="s">
        <v>88</v>
      </c>
      <c r="D202" s="197" t="s">
        <v>89</v>
      </c>
      <c r="H202" s="33"/>
    </row>
    <row r="203" spans="2:8" s="1" customFormat="1" ht="16.8" customHeight="1">
      <c r="B203" s="33"/>
      <c r="C203" s="198" t="s">
        <v>559</v>
      </c>
      <c r="D203" s="199" t="s">
        <v>19</v>
      </c>
      <c r="E203" s="200" t="s">
        <v>19</v>
      </c>
      <c r="F203" s="201">
        <v>26.58</v>
      </c>
      <c r="H203" s="33"/>
    </row>
    <row r="204" spans="2:8" s="1" customFormat="1" ht="16.8" customHeight="1">
      <c r="B204" s="33"/>
      <c r="C204" s="202" t="s">
        <v>19</v>
      </c>
      <c r="D204" s="202" t="s">
        <v>560</v>
      </c>
      <c r="E204" s="18" t="s">
        <v>19</v>
      </c>
      <c r="F204" s="203">
        <v>26.58</v>
      </c>
      <c r="H204" s="33"/>
    </row>
    <row r="205" spans="2:8" s="1" customFormat="1" ht="16.8" customHeight="1">
      <c r="B205" s="33"/>
      <c r="C205" s="202" t="s">
        <v>559</v>
      </c>
      <c r="D205" s="202" t="s">
        <v>161</v>
      </c>
      <c r="E205" s="18" t="s">
        <v>19</v>
      </c>
      <c r="F205" s="203">
        <v>26.58</v>
      </c>
      <c r="H205" s="33"/>
    </row>
    <row r="206" spans="2:8" s="1" customFormat="1" ht="16.8" customHeight="1">
      <c r="B206" s="33"/>
      <c r="C206" s="204" t="s">
        <v>977</v>
      </c>
      <c r="H206" s="33"/>
    </row>
    <row r="207" spans="2:8" s="1" customFormat="1" ht="16.8" customHeight="1">
      <c r="B207" s="33"/>
      <c r="C207" s="202" t="s">
        <v>630</v>
      </c>
      <c r="D207" s="202" t="s">
        <v>631</v>
      </c>
      <c r="E207" s="18" t="s">
        <v>273</v>
      </c>
      <c r="F207" s="203">
        <v>26.58</v>
      </c>
      <c r="H207" s="33"/>
    </row>
    <row r="208" spans="2:8" s="1" customFormat="1" ht="20.399999999999999">
      <c r="B208" s="33"/>
      <c r="C208" s="202" t="s">
        <v>595</v>
      </c>
      <c r="D208" s="202" t="s">
        <v>1023</v>
      </c>
      <c r="E208" s="18" t="s">
        <v>153</v>
      </c>
      <c r="F208" s="203">
        <v>8.5060000000000002</v>
      </c>
      <c r="H208" s="33"/>
    </row>
    <row r="209" spans="2:8" s="1" customFormat="1" ht="16.8" customHeight="1">
      <c r="B209" s="33"/>
      <c r="C209" s="202" t="s">
        <v>614</v>
      </c>
      <c r="D209" s="202" t="s">
        <v>1024</v>
      </c>
      <c r="E209" s="18" t="s">
        <v>153</v>
      </c>
      <c r="F209" s="203">
        <v>4.2530000000000001</v>
      </c>
      <c r="H209" s="33"/>
    </row>
    <row r="210" spans="2:8" s="1" customFormat="1" ht="16.8" customHeight="1">
      <c r="B210" s="33"/>
      <c r="C210" s="202" t="s">
        <v>619</v>
      </c>
      <c r="D210" s="202" t="s">
        <v>1025</v>
      </c>
      <c r="E210" s="18" t="s">
        <v>221</v>
      </c>
      <c r="F210" s="203">
        <v>56.238</v>
      </c>
      <c r="H210" s="33"/>
    </row>
    <row r="211" spans="2:8" s="1" customFormat="1" ht="16.8" customHeight="1">
      <c r="B211" s="33"/>
      <c r="C211" s="202" t="s">
        <v>626</v>
      </c>
      <c r="D211" s="202" t="s">
        <v>1026</v>
      </c>
      <c r="E211" s="18" t="s">
        <v>252</v>
      </c>
      <c r="F211" s="203">
        <v>26.58</v>
      </c>
      <c r="H211" s="33"/>
    </row>
    <row r="212" spans="2:8" s="1" customFormat="1" ht="16.8" customHeight="1">
      <c r="B212" s="33"/>
      <c r="C212" s="198" t="s">
        <v>1027</v>
      </c>
      <c r="D212" s="199" t="s">
        <v>19</v>
      </c>
      <c r="E212" s="200" t="s">
        <v>19</v>
      </c>
      <c r="F212" s="201">
        <v>0</v>
      </c>
      <c r="H212" s="33"/>
    </row>
    <row r="213" spans="2:8" s="1" customFormat="1" ht="16.8" customHeight="1">
      <c r="B213" s="33"/>
      <c r="C213" s="198" t="s">
        <v>561</v>
      </c>
      <c r="D213" s="199" t="s">
        <v>19</v>
      </c>
      <c r="E213" s="200" t="s">
        <v>19</v>
      </c>
      <c r="F213" s="201">
        <v>52</v>
      </c>
      <c r="H213" s="33"/>
    </row>
    <row r="214" spans="2:8" s="1" customFormat="1" ht="16.8" customHeight="1">
      <c r="B214" s="33"/>
      <c r="C214" s="202" t="s">
        <v>19</v>
      </c>
      <c r="D214" s="202" t="s">
        <v>660</v>
      </c>
      <c r="E214" s="18" t="s">
        <v>19</v>
      </c>
      <c r="F214" s="203">
        <v>0</v>
      </c>
      <c r="H214" s="33"/>
    </row>
    <row r="215" spans="2:8" s="1" customFormat="1" ht="16.8" customHeight="1">
      <c r="B215" s="33"/>
      <c r="C215" s="202" t="s">
        <v>19</v>
      </c>
      <c r="D215" s="202" t="s">
        <v>661</v>
      </c>
      <c r="E215" s="18" t="s">
        <v>19</v>
      </c>
      <c r="F215" s="203">
        <v>52</v>
      </c>
      <c r="H215" s="33"/>
    </row>
    <row r="216" spans="2:8" s="1" customFormat="1" ht="16.8" customHeight="1">
      <c r="B216" s="33"/>
      <c r="C216" s="202" t="s">
        <v>561</v>
      </c>
      <c r="D216" s="202" t="s">
        <v>161</v>
      </c>
      <c r="E216" s="18" t="s">
        <v>19</v>
      </c>
      <c r="F216" s="203">
        <v>52</v>
      </c>
      <c r="H216" s="33"/>
    </row>
    <row r="217" spans="2:8" s="1" customFormat="1" ht="16.8" customHeight="1">
      <c r="B217" s="33"/>
      <c r="C217" s="204" t="s">
        <v>977</v>
      </c>
      <c r="H217" s="33"/>
    </row>
    <row r="218" spans="2:8" s="1" customFormat="1" ht="16.8" customHeight="1">
      <c r="B218" s="33"/>
      <c r="C218" s="202" t="s">
        <v>657</v>
      </c>
      <c r="D218" s="202" t="s">
        <v>658</v>
      </c>
      <c r="E218" s="18" t="s">
        <v>221</v>
      </c>
      <c r="F218" s="203">
        <v>52</v>
      </c>
      <c r="H218" s="33"/>
    </row>
    <row r="219" spans="2:8" s="1" customFormat="1" ht="16.8" customHeight="1">
      <c r="B219" s="33"/>
      <c r="C219" s="202" t="s">
        <v>648</v>
      </c>
      <c r="D219" s="202" t="s">
        <v>1028</v>
      </c>
      <c r="E219" s="18" t="s">
        <v>221</v>
      </c>
      <c r="F219" s="203">
        <v>52</v>
      </c>
      <c r="H219" s="33"/>
    </row>
    <row r="220" spans="2:8" s="1" customFormat="1" ht="20.399999999999999">
      <c r="B220" s="33"/>
      <c r="C220" s="202" t="s">
        <v>652</v>
      </c>
      <c r="D220" s="202" t="s">
        <v>1029</v>
      </c>
      <c r="E220" s="18" t="s">
        <v>221</v>
      </c>
      <c r="F220" s="203">
        <v>52</v>
      </c>
      <c r="H220" s="33"/>
    </row>
    <row r="221" spans="2:8" s="1" customFormat="1" ht="16.8" customHeight="1">
      <c r="B221" s="33"/>
      <c r="C221" s="202" t="s">
        <v>663</v>
      </c>
      <c r="D221" s="202" t="s">
        <v>664</v>
      </c>
      <c r="E221" s="18" t="s">
        <v>264</v>
      </c>
      <c r="F221" s="203">
        <v>5.2</v>
      </c>
      <c r="H221" s="33"/>
    </row>
    <row r="222" spans="2:8" s="1" customFormat="1" ht="16.8" customHeight="1">
      <c r="B222" s="33"/>
      <c r="C222" s="198" t="s">
        <v>563</v>
      </c>
      <c r="D222" s="199" t="s">
        <v>19</v>
      </c>
      <c r="E222" s="200" t="s">
        <v>19</v>
      </c>
      <c r="F222" s="201">
        <v>0</v>
      </c>
      <c r="H222" s="33"/>
    </row>
    <row r="223" spans="2:8" s="1" customFormat="1" ht="16.8" customHeight="1">
      <c r="B223" s="33"/>
      <c r="C223" s="204" t="s">
        <v>977</v>
      </c>
      <c r="H223" s="33"/>
    </row>
    <row r="224" spans="2:8" s="1" customFormat="1" ht="16.8" customHeight="1">
      <c r="B224" s="33"/>
      <c r="C224" s="202" t="s">
        <v>648</v>
      </c>
      <c r="D224" s="202" t="s">
        <v>1028</v>
      </c>
      <c r="E224" s="18" t="s">
        <v>221</v>
      </c>
      <c r="F224" s="203">
        <v>52</v>
      </c>
      <c r="H224" s="33"/>
    </row>
    <row r="225" spans="2:8" s="1" customFormat="1" ht="16.8" customHeight="1">
      <c r="B225" s="33"/>
      <c r="C225" s="198" t="s">
        <v>564</v>
      </c>
      <c r="D225" s="199" t="s">
        <v>19</v>
      </c>
      <c r="E225" s="200" t="s">
        <v>19</v>
      </c>
      <c r="F225" s="201">
        <v>0</v>
      </c>
      <c r="H225" s="33"/>
    </row>
    <row r="226" spans="2:8" s="1" customFormat="1" ht="16.8" customHeight="1">
      <c r="B226" s="33"/>
      <c r="C226" s="204" t="s">
        <v>977</v>
      </c>
      <c r="H226" s="33"/>
    </row>
    <row r="227" spans="2:8" s="1" customFormat="1" ht="16.8" customHeight="1">
      <c r="B227" s="33"/>
      <c r="C227" s="202" t="s">
        <v>648</v>
      </c>
      <c r="D227" s="202" t="s">
        <v>1028</v>
      </c>
      <c r="E227" s="18" t="s">
        <v>221</v>
      </c>
      <c r="F227" s="203">
        <v>52</v>
      </c>
      <c r="H227" s="33"/>
    </row>
    <row r="228" spans="2:8" s="1" customFormat="1" ht="16.8" customHeight="1">
      <c r="B228" s="33"/>
      <c r="C228" s="198" t="s">
        <v>565</v>
      </c>
      <c r="D228" s="199" t="s">
        <v>19</v>
      </c>
      <c r="E228" s="200" t="s">
        <v>19</v>
      </c>
      <c r="F228" s="201">
        <v>0</v>
      </c>
      <c r="H228" s="33"/>
    </row>
    <row r="229" spans="2:8" s="1" customFormat="1" ht="16.8" customHeight="1">
      <c r="B229" s="33"/>
      <c r="C229" s="204" t="s">
        <v>977</v>
      </c>
      <c r="H229" s="33"/>
    </row>
    <row r="230" spans="2:8" s="1" customFormat="1" ht="16.8" customHeight="1">
      <c r="B230" s="33"/>
      <c r="C230" s="202" t="s">
        <v>648</v>
      </c>
      <c r="D230" s="202" t="s">
        <v>1028</v>
      </c>
      <c r="E230" s="18" t="s">
        <v>221</v>
      </c>
      <c r="F230" s="203">
        <v>52</v>
      </c>
      <c r="H230" s="33"/>
    </row>
    <row r="231" spans="2:8" s="1" customFormat="1" ht="16.8" customHeight="1">
      <c r="B231" s="33"/>
      <c r="C231" s="198" t="s">
        <v>566</v>
      </c>
      <c r="D231" s="199" t="s">
        <v>19</v>
      </c>
      <c r="E231" s="200" t="s">
        <v>19</v>
      </c>
      <c r="F231" s="201">
        <v>0</v>
      </c>
      <c r="H231" s="33"/>
    </row>
    <row r="232" spans="2:8" s="1" customFormat="1" ht="16.8" customHeight="1">
      <c r="B232" s="33"/>
      <c r="C232" s="204" t="s">
        <v>977</v>
      </c>
      <c r="H232" s="33"/>
    </row>
    <row r="233" spans="2:8" s="1" customFormat="1" ht="16.8" customHeight="1">
      <c r="B233" s="33"/>
      <c r="C233" s="202" t="s">
        <v>648</v>
      </c>
      <c r="D233" s="202" t="s">
        <v>1028</v>
      </c>
      <c r="E233" s="18" t="s">
        <v>221</v>
      </c>
      <c r="F233" s="203">
        <v>52</v>
      </c>
      <c r="H233" s="33"/>
    </row>
    <row r="234" spans="2:8" s="1" customFormat="1" ht="16.8" customHeight="1">
      <c r="B234" s="33"/>
      <c r="C234" s="198" t="s">
        <v>1030</v>
      </c>
      <c r="D234" s="199" t="s">
        <v>19</v>
      </c>
      <c r="E234" s="200" t="s">
        <v>19</v>
      </c>
      <c r="F234" s="201">
        <v>4</v>
      </c>
      <c r="H234" s="33"/>
    </row>
    <row r="235" spans="2:8" s="1" customFormat="1" ht="16.8" customHeight="1">
      <c r="B235" s="33"/>
      <c r="C235" s="202" t="s">
        <v>19</v>
      </c>
      <c r="D235" s="202" t="s">
        <v>155</v>
      </c>
      <c r="E235" s="18" t="s">
        <v>19</v>
      </c>
      <c r="F235" s="203">
        <v>4</v>
      </c>
      <c r="H235" s="33"/>
    </row>
    <row r="236" spans="2:8" s="1" customFormat="1" ht="16.8" customHeight="1">
      <c r="B236" s="33"/>
      <c r="C236" s="202" t="s">
        <v>1030</v>
      </c>
      <c r="D236" s="202" t="s">
        <v>161</v>
      </c>
      <c r="E236" s="18" t="s">
        <v>19</v>
      </c>
      <c r="F236" s="203">
        <v>4</v>
      </c>
      <c r="H236" s="33"/>
    </row>
    <row r="237" spans="2:8" s="1" customFormat="1" ht="16.8" customHeight="1">
      <c r="B237" s="33"/>
      <c r="C237" s="198" t="s">
        <v>567</v>
      </c>
      <c r="D237" s="199" t="s">
        <v>19</v>
      </c>
      <c r="E237" s="200" t="s">
        <v>19</v>
      </c>
      <c r="F237" s="201">
        <v>39.387999999999998</v>
      </c>
      <c r="H237" s="33"/>
    </row>
    <row r="238" spans="2:8" s="1" customFormat="1" ht="16.8" customHeight="1">
      <c r="B238" s="33"/>
      <c r="C238" s="202" t="s">
        <v>19</v>
      </c>
      <c r="D238" s="202" t="s">
        <v>604</v>
      </c>
      <c r="E238" s="18" t="s">
        <v>19</v>
      </c>
      <c r="F238" s="203">
        <v>4.2530000000000001</v>
      </c>
      <c r="H238" s="33"/>
    </row>
    <row r="239" spans="2:8" s="1" customFormat="1" ht="16.8" customHeight="1">
      <c r="B239" s="33"/>
      <c r="C239" s="202" t="s">
        <v>19</v>
      </c>
      <c r="D239" s="202" t="s">
        <v>103</v>
      </c>
      <c r="E239" s="18" t="s">
        <v>19</v>
      </c>
      <c r="F239" s="203">
        <v>35.134999999999998</v>
      </c>
      <c r="H239" s="33"/>
    </row>
    <row r="240" spans="2:8" s="1" customFormat="1" ht="16.8" customHeight="1">
      <c r="B240" s="33"/>
      <c r="C240" s="202" t="s">
        <v>567</v>
      </c>
      <c r="D240" s="202" t="s">
        <v>161</v>
      </c>
      <c r="E240" s="18" t="s">
        <v>19</v>
      </c>
      <c r="F240" s="203">
        <v>39.387999999999998</v>
      </c>
      <c r="H240" s="33"/>
    </row>
    <row r="241" spans="2:8" s="1" customFormat="1" ht="16.8" customHeight="1">
      <c r="B241" s="33"/>
      <c r="C241" s="204" t="s">
        <v>977</v>
      </c>
      <c r="H241" s="33"/>
    </row>
    <row r="242" spans="2:8" s="1" customFormat="1" ht="20.399999999999999">
      <c r="B242" s="33"/>
      <c r="C242" s="202" t="s">
        <v>600</v>
      </c>
      <c r="D242" s="202" t="s">
        <v>1031</v>
      </c>
      <c r="E242" s="18" t="s">
        <v>153</v>
      </c>
      <c r="F242" s="203">
        <v>39.387999999999998</v>
      </c>
      <c r="H242" s="33"/>
    </row>
    <row r="243" spans="2:8" s="1" customFormat="1" ht="20.399999999999999">
      <c r="B243" s="33"/>
      <c r="C243" s="202" t="s">
        <v>605</v>
      </c>
      <c r="D243" s="202" t="s">
        <v>1032</v>
      </c>
      <c r="E243" s="18" t="s">
        <v>153</v>
      </c>
      <c r="F243" s="203">
        <v>393.88</v>
      </c>
      <c r="H243" s="33"/>
    </row>
    <row r="244" spans="2:8" s="1" customFormat="1" ht="20.399999999999999">
      <c r="B244" s="33"/>
      <c r="C244" s="202" t="s">
        <v>610</v>
      </c>
      <c r="D244" s="202" t="s">
        <v>1033</v>
      </c>
      <c r="E244" s="18" t="s">
        <v>264</v>
      </c>
      <c r="F244" s="203">
        <v>39.387999999999998</v>
      </c>
      <c r="H244" s="33"/>
    </row>
    <row r="245" spans="2:8" s="1" customFormat="1" ht="16.8" customHeight="1">
      <c r="B245" s="33"/>
      <c r="C245" s="198" t="s">
        <v>1034</v>
      </c>
      <c r="D245" s="199" t="s">
        <v>19</v>
      </c>
      <c r="E245" s="200" t="s">
        <v>19</v>
      </c>
      <c r="F245" s="201">
        <v>0</v>
      </c>
      <c r="H245" s="33"/>
    </row>
    <row r="246" spans="2:8" s="1" customFormat="1" ht="16.8" customHeight="1">
      <c r="B246" s="33"/>
      <c r="C246" s="198" t="s">
        <v>570</v>
      </c>
      <c r="D246" s="199" t="s">
        <v>19</v>
      </c>
      <c r="E246" s="200" t="s">
        <v>19</v>
      </c>
      <c r="F246" s="201">
        <v>30.8</v>
      </c>
      <c r="H246" s="33"/>
    </row>
    <row r="247" spans="2:8" s="1" customFormat="1" ht="16.8" customHeight="1">
      <c r="B247" s="33"/>
      <c r="C247" s="202" t="s">
        <v>19</v>
      </c>
      <c r="D247" s="202" t="s">
        <v>710</v>
      </c>
      <c r="E247" s="18" t="s">
        <v>19</v>
      </c>
      <c r="F247" s="203">
        <v>0</v>
      </c>
      <c r="H247" s="33"/>
    </row>
    <row r="248" spans="2:8" s="1" customFormat="1" ht="16.8" customHeight="1">
      <c r="B248" s="33"/>
      <c r="C248" s="202" t="s">
        <v>19</v>
      </c>
      <c r="D248" s="202" t="s">
        <v>711</v>
      </c>
      <c r="E248" s="18" t="s">
        <v>19</v>
      </c>
      <c r="F248" s="203">
        <v>30.8</v>
      </c>
      <c r="H248" s="33"/>
    </row>
    <row r="249" spans="2:8" s="1" customFormat="1" ht="16.8" customHeight="1">
      <c r="B249" s="33"/>
      <c r="C249" s="202" t="s">
        <v>570</v>
      </c>
      <c r="D249" s="202" t="s">
        <v>161</v>
      </c>
      <c r="E249" s="18" t="s">
        <v>19</v>
      </c>
      <c r="F249" s="203">
        <v>30.8</v>
      </c>
      <c r="H249" s="33"/>
    </row>
    <row r="250" spans="2:8" s="1" customFormat="1" ht="16.8" customHeight="1">
      <c r="B250" s="33"/>
      <c r="C250" s="204" t="s">
        <v>977</v>
      </c>
      <c r="H250" s="33"/>
    </row>
    <row r="251" spans="2:8" s="1" customFormat="1" ht="16.8" customHeight="1">
      <c r="B251" s="33"/>
      <c r="C251" s="202" t="s">
        <v>707</v>
      </c>
      <c r="D251" s="202" t="s">
        <v>708</v>
      </c>
      <c r="E251" s="18" t="s">
        <v>252</v>
      </c>
      <c r="F251" s="203">
        <v>30.8</v>
      </c>
      <c r="H251" s="33"/>
    </row>
    <row r="252" spans="2:8" s="1" customFormat="1" ht="16.8" customHeight="1">
      <c r="B252" s="33"/>
      <c r="C252" s="202" t="s">
        <v>703</v>
      </c>
      <c r="D252" s="202" t="s">
        <v>1035</v>
      </c>
      <c r="E252" s="18" t="s">
        <v>252</v>
      </c>
      <c r="F252" s="203">
        <v>30.8</v>
      </c>
      <c r="H252" s="33"/>
    </row>
    <row r="253" spans="2:8" s="1" customFormat="1" ht="16.8" customHeight="1">
      <c r="B253" s="33"/>
      <c r="C253" s="198" t="s">
        <v>572</v>
      </c>
      <c r="D253" s="199" t="s">
        <v>19</v>
      </c>
      <c r="E253" s="200" t="s">
        <v>19</v>
      </c>
      <c r="F253" s="201">
        <v>0</v>
      </c>
      <c r="H253" s="33"/>
    </row>
    <row r="254" spans="2:8" s="1" customFormat="1" ht="16.8" customHeight="1">
      <c r="B254" s="33"/>
      <c r="C254" s="204" t="s">
        <v>977</v>
      </c>
      <c r="H254" s="33"/>
    </row>
    <row r="255" spans="2:8" s="1" customFormat="1" ht="16.8" customHeight="1">
      <c r="B255" s="33"/>
      <c r="C255" s="202" t="s">
        <v>703</v>
      </c>
      <c r="D255" s="202" t="s">
        <v>1035</v>
      </c>
      <c r="E255" s="18" t="s">
        <v>252</v>
      </c>
      <c r="F255" s="203">
        <v>30.8</v>
      </c>
      <c r="H255" s="33"/>
    </row>
    <row r="256" spans="2:8" s="1" customFormat="1" ht="16.8" customHeight="1">
      <c r="B256" s="33"/>
      <c r="C256" s="198" t="s">
        <v>103</v>
      </c>
      <c r="D256" s="199" t="s">
        <v>19</v>
      </c>
      <c r="E256" s="200" t="s">
        <v>19</v>
      </c>
      <c r="F256" s="201">
        <v>35.134999999999998</v>
      </c>
      <c r="H256" s="33"/>
    </row>
    <row r="257" spans="2:8" s="1" customFormat="1" ht="16.8" customHeight="1">
      <c r="B257" s="33"/>
      <c r="C257" s="202" t="s">
        <v>19</v>
      </c>
      <c r="D257" s="202" t="s">
        <v>592</v>
      </c>
      <c r="E257" s="18" t="s">
        <v>19</v>
      </c>
      <c r="F257" s="203">
        <v>8.0340000000000007</v>
      </c>
      <c r="H257" s="33"/>
    </row>
    <row r="258" spans="2:8" s="1" customFormat="1" ht="16.8" customHeight="1">
      <c r="B258" s="33"/>
      <c r="C258" s="202" t="s">
        <v>19</v>
      </c>
      <c r="D258" s="202" t="s">
        <v>593</v>
      </c>
      <c r="E258" s="18" t="s">
        <v>19</v>
      </c>
      <c r="F258" s="203">
        <v>10.712</v>
      </c>
      <c r="H258" s="33"/>
    </row>
    <row r="259" spans="2:8" s="1" customFormat="1" ht="16.8" customHeight="1">
      <c r="B259" s="33"/>
      <c r="C259" s="202" t="s">
        <v>19</v>
      </c>
      <c r="D259" s="202" t="s">
        <v>594</v>
      </c>
      <c r="E259" s="18" t="s">
        <v>19</v>
      </c>
      <c r="F259" s="203">
        <v>16.388999999999999</v>
      </c>
      <c r="H259" s="33"/>
    </row>
    <row r="260" spans="2:8" s="1" customFormat="1" ht="16.8" customHeight="1">
      <c r="B260" s="33"/>
      <c r="C260" s="202" t="s">
        <v>103</v>
      </c>
      <c r="D260" s="202" t="s">
        <v>161</v>
      </c>
      <c r="E260" s="18" t="s">
        <v>19</v>
      </c>
      <c r="F260" s="203">
        <v>35.134999999999998</v>
      </c>
      <c r="H260" s="33"/>
    </row>
    <row r="261" spans="2:8" s="1" customFormat="1" ht="16.8" customHeight="1">
      <c r="B261" s="33"/>
      <c r="C261" s="204" t="s">
        <v>977</v>
      </c>
      <c r="H261" s="33"/>
    </row>
    <row r="262" spans="2:8" s="1" customFormat="1" ht="20.399999999999999">
      <c r="B262" s="33"/>
      <c r="C262" s="202" t="s">
        <v>588</v>
      </c>
      <c r="D262" s="202" t="s">
        <v>1036</v>
      </c>
      <c r="E262" s="18" t="s">
        <v>153</v>
      </c>
      <c r="F262" s="203">
        <v>35.134999999999998</v>
      </c>
      <c r="H262" s="33"/>
    </row>
    <row r="263" spans="2:8" s="1" customFormat="1" ht="20.399999999999999">
      <c r="B263" s="33"/>
      <c r="C263" s="202" t="s">
        <v>600</v>
      </c>
      <c r="D263" s="202" t="s">
        <v>1031</v>
      </c>
      <c r="E263" s="18" t="s">
        <v>153</v>
      </c>
      <c r="F263" s="203">
        <v>39.387999999999998</v>
      </c>
      <c r="H263" s="33"/>
    </row>
    <row r="264" spans="2:8" s="1" customFormat="1" ht="16.8" customHeight="1">
      <c r="B264" s="33"/>
      <c r="C264" s="198" t="s">
        <v>574</v>
      </c>
      <c r="D264" s="199" t="s">
        <v>19</v>
      </c>
      <c r="E264" s="200" t="s">
        <v>19</v>
      </c>
      <c r="F264" s="201">
        <v>52</v>
      </c>
      <c r="H264" s="33"/>
    </row>
    <row r="265" spans="2:8" s="1" customFormat="1" ht="16.8" customHeight="1">
      <c r="B265" s="33"/>
      <c r="C265" s="202" t="s">
        <v>19</v>
      </c>
      <c r="D265" s="202" t="s">
        <v>563</v>
      </c>
      <c r="E265" s="18" t="s">
        <v>19</v>
      </c>
      <c r="F265" s="203">
        <v>0</v>
      </c>
      <c r="H265" s="33"/>
    </row>
    <row r="266" spans="2:8" s="1" customFormat="1" ht="16.8" customHeight="1">
      <c r="B266" s="33"/>
      <c r="C266" s="202" t="s">
        <v>19</v>
      </c>
      <c r="D266" s="202" t="s">
        <v>564</v>
      </c>
      <c r="E266" s="18" t="s">
        <v>19</v>
      </c>
      <c r="F266" s="203">
        <v>0</v>
      </c>
      <c r="H266" s="33"/>
    </row>
    <row r="267" spans="2:8" s="1" customFormat="1" ht="16.8" customHeight="1">
      <c r="B267" s="33"/>
      <c r="C267" s="202" t="s">
        <v>19</v>
      </c>
      <c r="D267" s="202" t="s">
        <v>565</v>
      </c>
      <c r="E267" s="18" t="s">
        <v>19</v>
      </c>
      <c r="F267" s="203">
        <v>0</v>
      </c>
      <c r="H267" s="33"/>
    </row>
    <row r="268" spans="2:8" s="1" customFormat="1" ht="16.8" customHeight="1">
      <c r="B268" s="33"/>
      <c r="C268" s="202" t="s">
        <v>19</v>
      </c>
      <c r="D268" s="202" t="s">
        <v>566</v>
      </c>
      <c r="E268" s="18" t="s">
        <v>19</v>
      </c>
      <c r="F268" s="203">
        <v>0</v>
      </c>
      <c r="H268" s="33"/>
    </row>
    <row r="269" spans="2:8" s="1" customFormat="1" ht="16.8" customHeight="1">
      <c r="B269" s="33"/>
      <c r="C269" s="202" t="s">
        <v>19</v>
      </c>
      <c r="D269" s="202" t="s">
        <v>561</v>
      </c>
      <c r="E269" s="18" t="s">
        <v>19</v>
      </c>
      <c r="F269" s="203">
        <v>52</v>
      </c>
      <c r="H269" s="33"/>
    </row>
    <row r="270" spans="2:8" s="1" customFormat="1" ht="16.8" customHeight="1">
      <c r="B270" s="33"/>
      <c r="C270" s="202" t="s">
        <v>574</v>
      </c>
      <c r="D270" s="202" t="s">
        <v>171</v>
      </c>
      <c r="E270" s="18" t="s">
        <v>19</v>
      </c>
      <c r="F270" s="203">
        <v>52</v>
      </c>
      <c r="H270" s="33"/>
    </row>
    <row r="271" spans="2:8" s="1" customFormat="1" ht="16.8" customHeight="1">
      <c r="B271" s="33"/>
      <c r="C271" s="204" t="s">
        <v>977</v>
      </c>
      <c r="H271" s="33"/>
    </row>
    <row r="272" spans="2:8" s="1" customFormat="1" ht="16.8" customHeight="1">
      <c r="B272" s="33"/>
      <c r="C272" s="202" t="s">
        <v>648</v>
      </c>
      <c r="D272" s="202" t="s">
        <v>1028</v>
      </c>
      <c r="E272" s="18" t="s">
        <v>221</v>
      </c>
      <c r="F272" s="203">
        <v>52</v>
      </c>
      <c r="H272" s="33"/>
    </row>
    <row r="273" spans="2:8" s="1" customFormat="1" ht="16.8" customHeight="1">
      <c r="B273" s="33"/>
      <c r="C273" s="202" t="s">
        <v>643</v>
      </c>
      <c r="D273" s="202" t="s">
        <v>1037</v>
      </c>
      <c r="E273" s="18" t="s">
        <v>221</v>
      </c>
      <c r="F273" s="203">
        <v>53.56</v>
      </c>
      <c r="H273" s="33"/>
    </row>
    <row r="274" spans="2:8" s="1" customFormat="1" ht="16.8" customHeight="1">
      <c r="B274" s="33"/>
      <c r="C274" s="198" t="s">
        <v>575</v>
      </c>
      <c r="D274" s="199" t="s">
        <v>19</v>
      </c>
      <c r="E274" s="200" t="s">
        <v>19</v>
      </c>
      <c r="F274" s="201">
        <v>54.631</v>
      </c>
      <c r="H274" s="33"/>
    </row>
    <row r="275" spans="2:8" s="1" customFormat="1" ht="16.8" customHeight="1">
      <c r="B275" s="33"/>
      <c r="C275" s="202" t="s">
        <v>19</v>
      </c>
      <c r="D275" s="202" t="s">
        <v>638</v>
      </c>
      <c r="E275" s="18" t="s">
        <v>19</v>
      </c>
      <c r="F275" s="203">
        <v>54.631</v>
      </c>
      <c r="H275" s="33"/>
    </row>
    <row r="276" spans="2:8" s="1" customFormat="1" ht="16.8" customHeight="1">
      <c r="B276" s="33"/>
      <c r="C276" s="202" t="s">
        <v>575</v>
      </c>
      <c r="D276" s="202" t="s">
        <v>161</v>
      </c>
      <c r="E276" s="18" t="s">
        <v>19</v>
      </c>
      <c r="F276" s="203">
        <v>54.631</v>
      </c>
      <c r="H276" s="33"/>
    </row>
    <row r="277" spans="2:8" s="1" customFormat="1" ht="16.8" customHeight="1">
      <c r="B277" s="33"/>
      <c r="C277" s="204" t="s">
        <v>977</v>
      </c>
      <c r="H277" s="33"/>
    </row>
    <row r="278" spans="2:8" s="1" customFormat="1" ht="20.399999999999999">
      <c r="B278" s="33"/>
      <c r="C278" s="202" t="s">
        <v>634</v>
      </c>
      <c r="D278" s="202" t="s">
        <v>1038</v>
      </c>
      <c r="E278" s="18" t="s">
        <v>221</v>
      </c>
      <c r="F278" s="203">
        <v>54.631</v>
      </c>
      <c r="H278" s="33"/>
    </row>
    <row r="279" spans="2:8" s="1" customFormat="1" ht="20.399999999999999">
      <c r="B279" s="33"/>
      <c r="C279" s="202" t="s">
        <v>588</v>
      </c>
      <c r="D279" s="202" t="s">
        <v>1036</v>
      </c>
      <c r="E279" s="18" t="s">
        <v>153</v>
      </c>
      <c r="F279" s="203">
        <v>35.134999999999998</v>
      </c>
      <c r="H279" s="33"/>
    </row>
    <row r="280" spans="2:8" s="1" customFormat="1" ht="16.8" customHeight="1">
      <c r="B280" s="33"/>
      <c r="C280" s="202" t="s">
        <v>639</v>
      </c>
      <c r="D280" s="202" t="s">
        <v>640</v>
      </c>
      <c r="E280" s="18" t="s">
        <v>264</v>
      </c>
      <c r="F280" s="203">
        <v>29.501000000000001</v>
      </c>
      <c r="H280" s="33"/>
    </row>
    <row r="281" spans="2:8" s="1" customFormat="1" ht="16.8" customHeight="1">
      <c r="B281" s="33"/>
      <c r="C281" s="198" t="s">
        <v>577</v>
      </c>
      <c r="D281" s="199" t="s">
        <v>19</v>
      </c>
      <c r="E281" s="200" t="s">
        <v>19</v>
      </c>
      <c r="F281" s="201">
        <v>53.56</v>
      </c>
      <c r="H281" s="33"/>
    </row>
    <row r="282" spans="2:8" s="1" customFormat="1" ht="16.8" customHeight="1">
      <c r="B282" s="33"/>
      <c r="C282" s="202" t="s">
        <v>19</v>
      </c>
      <c r="D282" s="202" t="s">
        <v>647</v>
      </c>
      <c r="E282" s="18" t="s">
        <v>19</v>
      </c>
      <c r="F282" s="203">
        <v>53.56</v>
      </c>
      <c r="H282" s="33"/>
    </row>
    <row r="283" spans="2:8" s="1" customFormat="1" ht="16.8" customHeight="1">
      <c r="B283" s="33"/>
      <c r="C283" s="202" t="s">
        <v>577</v>
      </c>
      <c r="D283" s="202" t="s">
        <v>161</v>
      </c>
      <c r="E283" s="18" t="s">
        <v>19</v>
      </c>
      <c r="F283" s="203">
        <v>53.56</v>
      </c>
      <c r="H283" s="33"/>
    </row>
    <row r="284" spans="2:8" s="1" customFormat="1" ht="16.8" customHeight="1">
      <c r="B284" s="33"/>
      <c r="C284" s="204" t="s">
        <v>977</v>
      </c>
      <c r="H284" s="33"/>
    </row>
    <row r="285" spans="2:8" s="1" customFormat="1" ht="16.8" customHeight="1">
      <c r="B285" s="33"/>
      <c r="C285" s="202" t="s">
        <v>643</v>
      </c>
      <c r="D285" s="202" t="s">
        <v>1037</v>
      </c>
      <c r="E285" s="18" t="s">
        <v>221</v>
      </c>
      <c r="F285" s="203">
        <v>53.56</v>
      </c>
      <c r="H285" s="33"/>
    </row>
    <row r="286" spans="2:8" s="1" customFormat="1" ht="20.399999999999999">
      <c r="B286" s="33"/>
      <c r="C286" s="202" t="s">
        <v>588</v>
      </c>
      <c r="D286" s="202" t="s">
        <v>1036</v>
      </c>
      <c r="E286" s="18" t="s">
        <v>153</v>
      </c>
      <c r="F286" s="203">
        <v>35.134999999999998</v>
      </c>
      <c r="H286" s="33"/>
    </row>
    <row r="287" spans="2:8" s="1" customFormat="1" ht="16.8" customHeight="1">
      <c r="B287" s="33"/>
      <c r="C287" s="202" t="s">
        <v>619</v>
      </c>
      <c r="D287" s="202" t="s">
        <v>1025</v>
      </c>
      <c r="E287" s="18" t="s">
        <v>221</v>
      </c>
      <c r="F287" s="203">
        <v>56.238</v>
      </c>
      <c r="H287" s="33"/>
    </row>
    <row r="288" spans="2:8" s="1" customFormat="1" ht="20.399999999999999">
      <c r="B288" s="33"/>
      <c r="C288" s="202" t="s">
        <v>634</v>
      </c>
      <c r="D288" s="202" t="s">
        <v>1038</v>
      </c>
      <c r="E288" s="18" t="s">
        <v>221</v>
      </c>
      <c r="F288" s="203">
        <v>54.631</v>
      </c>
      <c r="H288" s="33"/>
    </row>
    <row r="289" spans="2:8" s="1" customFormat="1" ht="16.8" customHeight="1">
      <c r="B289" s="33"/>
      <c r="C289" s="198" t="s">
        <v>579</v>
      </c>
      <c r="D289" s="199" t="s">
        <v>19</v>
      </c>
      <c r="E289" s="200" t="s">
        <v>19</v>
      </c>
      <c r="F289" s="201">
        <v>4</v>
      </c>
      <c r="H289" s="33"/>
    </row>
    <row r="290" spans="2:8" s="1" customFormat="1" ht="16.8" customHeight="1">
      <c r="B290" s="33"/>
      <c r="C290" s="202" t="s">
        <v>19</v>
      </c>
      <c r="D290" s="202" t="s">
        <v>675</v>
      </c>
      <c r="E290" s="18" t="s">
        <v>19</v>
      </c>
      <c r="F290" s="203">
        <v>0</v>
      </c>
      <c r="H290" s="33"/>
    </row>
    <row r="291" spans="2:8" s="1" customFormat="1" ht="16.8" customHeight="1">
      <c r="B291" s="33"/>
      <c r="C291" s="202" t="s">
        <v>19</v>
      </c>
      <c r="D291" s="202" t="s">
        <v>155</v>
      </c>
      <c r="E291" s="18" t="s">
        <v>19</v>
      </c>
      <c r="F291" s="203">
        <v>4</v>
      </c>
      <c r="H291" s="33"/>
    </row>
    <row r="292" spans="2:8" s="1" customFormat="1" ht="16.8" customHeight="1">
      <c r="B292" s="33"/>
      <c r="C292" s="202" t="s">
        <v>579</v>
      </c>
      <c r="D292" s="202" t="s">
        <v>161</v>
      </c>
      <c r="E292" s="18" t="s">
        <v>19</v>
      </c>
      <c r="F292" s="203">
        <v>4</v>
      </c>
      <c r="H292" s="33"/>
    </row>
    <row r="293" spans="2:8" s="1" customFormat="1" ht="16.8" customHeight="1">
      <c r="B293" s="33"/>
      <c r="C293" s="204" t="s">
        <v>977</v>
      </c>
      <c r="H293" s="33"/>
    </row>
    <row r="294" spans="2:8" s="1" customFormat="1" ht="16.8" customHeight="1">
      <c r="B294" s="33"/>
      <c r="C294" s="202" t="s">
        <v>672</v>
      </c>
      <c r="D294" s="202" t="s">
        <v>673</v>
      </c>
      <c r="E294" s="18" t="s">
        <v>273</v>
      </c>
      <c r="F294" s="203">
        <v>4</v>
      </c>
      <c r="H294" s="33"/>
    </row>
    <row r="295" spans="2:8" s="1" customFormat="1" ht="16.8" customHeight="1">
      <c r="B295" s="33"/>
      <c r="C295" s="202" t="s">
        <v>668</v>
      </c>
      <c r="D295" s="202" t="s">
        <v>1039</v>
      </c>
      <c r="E295" s="18" t="s">
        <v>273</v>
      </c>
      <c r="F295" s="203">
        <v>4</v>
      </c>
      <c r="H295" s="33"/>
    </row>
    <row r="296" spans="2:8" s="1" customFormat="1" ht="16.8" customHeight="1">
      <c r="B296" s="33"/>
      <c r="C296" s="198" t="s">
        <v>580</v>
      </c>
      <c r="D296" s="199" t="s">
        <v>19</v>
      </c>
      <c r="E296" s="200" t="s">
        <v>19</v>
      </c>
      <c r="F296" s="201">
        <v>0</v>
      </c>
      <c r="H296" s="33"/>
    </row>
    <row r="297" spans="2:8" s="1" customFormat="1" ht="16.8" customHeight="1">
      <c r="B297" s="33"/>
      <c r="C297" s="204" t="s">
        <v>977</v>
      </c>
      <c r="H297" s="33"/>
    </row>
    <row r="298" spans="2:8" s="1" customFormat="1" ht="16.8" customHeight="1">
      <c r="B298" s="33"/>
      <c r="C298" s="202" t="s">
        <v>668</v>
      </c>
      <c r="D298" s="202" t="s">
        <v>1039</v>
      </c>
      <c r="E298" s="18" t="s">
        <v>273</v>
      </c>
      <c r="F298" s="203">
        <v>4</v>
      </c>
      <c r="H298" s="33"/>
    </row>
    <row r="299" spans="2:8" s="1" customFormat="1" ht="16.8" customHeight="1">
      <c r="B299" s="33"/>
      <c r="C299" s="198" t="s">
        <v>581</v>
      </c>
      <c r="D299" s="199" t="s">
        <v>19</v>
      </c>
      <c r="E299" s="200" t="s">
        <v>19</v>
      </c>
      <c r="F299" s="201">
        <v>4</v>
      </c>
      <c r="H299" s="33"/>
    </row>
    <row r="300" spans="2:8" s="1" customFormat="1" ht="16.8" customHeight="1">
      <c r="B300" s="33"/>
      <c r="C300" s="202" t="s">
        <v>19</v>
      </c>
      <c r="D300" s="202" t="s">
        <v>683</v>
      </c>
      <c r="E300" s="18" t="s">
        <v>19</v>
      </c>
      <c r="F300" s="203">
        <v>0</v>
      </c>
      <c r="H300" s="33"/>
    </row>
    <row r="301" spans="2:8" s="1" customFormat="1" ht="16.8" customHeight="1">
      <c r="B301" s="33"/>
      <c r="C301" s="202" t="s">
        <v>19</v>
      </c>
      <c r="D301" s="202" t="s">
        <v>155</v>
      </c>
      <c r="E301" s="18" t="s">
        <v>19</v>
      </c>
      <c r="F301" s="203">
        <v>4</v>
      </c>
      <c r="H301" s="33"/>
    </row>
    <row r="302" spans="2:8" s="1" customFormat="1" ht="16.8" customHeight="1">
      <c r="B302" s="33"/>
      <c r="C302" s="202" t="s">
        <v>581</v>
      </c>
      <c r="D302" s="202" t="s">
        <v>161</v>
      </c>
      <c r="E302" s="18" t="s">
        <v>19</v>
      </c>
      <c r="F302" s="203">
        <v>4</v>
      </c>
      <c r="H302" s="33"/>
    </row>
    <row r="303" spans="2:8" s="1" customFormat="1" ht="16.8" customHeight="1">
      <c r="B303" s="33"/>
      <c r="C303" s="204" t="s">
        <v>977</v>
      </c>
      <c r="H303" s="33"/>
    </row>
    <row r="304" spans="2:8" s="1" customFormat="1" ht="16.8" customHeight="1">
      <c r="B304" s="33"/>
      <c r="C304" s="202" t="s">
        <v>680</v>
      </c>
      <c r="D304" s="202" t="s">
        <v>681</v>
      </c>
      <c r="E304" s="18" t="s">
        <v>273</v>
      </c>
      <c r="F304" s="203">
        <v>4</v>
      </c>
      <c r="H304" s="33"/>
    </row>
    <row r="305" spans="2:8" s="1" customFormat="1" ht="16.8" customHeight="1">
      <c r="B305" s="33"/>
      <c r="C305" s="202" t="s">
        <v>676</v>
      </c>
      <c r="D305" s="202" t="s">
        <v>1040</v>
      </c>
      <c r="E305" s="18" t="s">
        <v>273</v>
      </c>
      <c r="F305" s="203">
        <v>4</v>
      </c>
      <c r="H305" s="33"/>
    </row>
    <row r="306" spans="2:8" s="1" customFormat="1" ht="16.8" customHeight="1">
      <c r="B306" s="33"/>
      <c r="C306" s="202" t="s">
        <v>684</v>
      </c>
      <c r="D306" s="202" t="s">
        <v>685</v>
      </c>
      <c r="E306" s="18" t="s">
        <v>273</v>
      </c>
      <c r="F306" s="203">
        <v>4</v>
      </c>
      <c r="H306" s="33"/>
    </row>
    <row r="307" spans="2:8" s="1" customFormat="1" ht="16.8" customHeight="1">
      <c r="B307" s="33"/>
      <c r="C307" s="202" t="s">
        <v>687</v>
      </c>
      <c r="D307" s="202" t="s">
        <v>688</v>
      </c>
      <c r="E307" s="18" t="s">
        <v>273</v>
      </c>
      <c r="F307" s="203">
        <v>4</v>
      </c>
      <c r="H307" s="33"/>
    </row>
    <row r="308" spans="2:8" s="1" customFormat="1" ht="16.8" customHeight="1">
      <c r="B308" s="33"/>
      <c r="C308" s="202" t="s">
        <v>690</v>
      </c>
      <c r="D308" s="202" t="s">
        <v>691</v>
      </c>
      <c r="E308" s="18" t="s">
        <v>273</v>
      </c>
      <c r="F308" s="203">
        <v>8</v>
      </c>
      <c r="H308" s="33"/>
    </row>
    <row r="309" spans="2:8" s="1" customFormat="1" ht="16.8" customHeight="1">
      <c r="B309" s="33"/>
      <c r="C309" s="198" t="s">
        <v>582</v>
      </c>
      <c r="D309" s="199" t="s">
        <v>19</v>
      </c>
      <c r="E309" s="200" t="s">
        <v>19</v>
      </c>
      <c r="F309" s="201">
        <v>30</v>
      </c>
      <c r="H309" s="33"/>
    </row>
    <row r="310" spans="2:8" s="1" customFormat="1" ht="16.8" customHeight="1">
      <c r="B310" s="33"/>
      <c r="C310" s="202" t="s">
        <v>19</v>
      </c>
      <c r="D310" s="202" t="s">
        <v>478</v>
      </c>
      <c r="E310" s="18" t="s">
        <v>19</v>
      </c>
      <c r="F310" s="203">
        <v>30</v>
      </c>
      <c r="H310" s="33"/>
    </row>
    <row r="311" spans="2:8" s="1" customFormat="1" ht="16.8" customHeight="1">
      <c r="B311" s="33"/>
      <c r="C311" s="202" t="s">
        <v>582</v>
      </c>
      <c r="D311" s="202" t="s">
        <v>161</v>
      </c>
      <c r="E311" s="18" t="s">
        <v>19</v>
      </c>
      <c r="F311" s="203">
        <v>30</v>
      </c>
      <c r="H311" s="33"/>
    </row>
    <row r="312" spans="2:8" s="1" customFormat="1" ht="16.8" customHeight="1">
      <c r="B312" s="33"/>
      <c r="C312" s="204" t="s">
        <v>977</v>
      </c>
      <c r="H312" s="33"/>
    </row>
    <row r="313" spans="2:8" s="1" customFormat="1" ht="16.8" customHeight="1">
      <c r="B313" s="33"/>
      <c r="C313" s="202" t="s">
        <v>712</v>
      </c>
      <c r="D313" s="202" t="s">
        <v>1041</v>
      </c>
      <c r="E313" s="18" t="s">
        <v>252</v>
      </c>
      <c r="F313" s="203">
        <v>60</v>
      </c>
      <c r="H313" s="33"/>
    </row>
    <row r="314" spans="2:8" s="1" customFormat="1" ht="16.8" customHeight="1">
      <c r="B314" s="33"/>
      <c r="C314" s="198" t="s">
        <v>583</v>
      </c>
      <c r="D314" s="199" t="s">
        <v>19</v>
      </c>
      <c r="E314" s="200" t="s">
        <v>19</v>
      </c>
      <c r="F314" s="201">
        <v>1</v>
      </c>
      <c r="H314" s="33"/>
    </row>
    <row r="315" spans="2:8" s="1" customFormat="1" ht="16.8" customHeight="1">
      <c r="B315" s="33"/>
      <c r="C315" s="202" t="s">
        <v>19</v>
      </c>
      <c r="D315" s="202" t="s">
        <v>698</v>
      </c>
      <c r="E315" s="18" t="s">
        <v>19</v>
      </c>
      <c r="F315" s="203">
        <v>1</v>
      </c>
      <c r="H315" s="33"/>
    </row>
    <row r="316" spans="2:8" s="1" customFormat="1" ht="16.8" customHeight="1">
      <c r="B316" s="33"/>
      <c r="C316" s="202" t="s">
        <v>583</v>
      </c>
      <c r="D316" s="202" t="s">
        <v>161</v>
      </c>
      <c r="E316" s="18" t="s">
        <v>19</v>
      </c>
      <c r="F316" s="203">
        <v>1</v>
      </c>
      <c r="H316" s="33"/>
    </row>
    <row r="317" spans="2:8" s="1" customFormat="1" ht="16.8" customHeight="1">
      <c r="B317" s="33"/>
      <c r="C317" s="204" t="s">
        <v>977</v>
      </c>
      <c r="H317" s="33"/>
    </row>
    <row r="318" spans="2:8" s="1" customFormat="1" ht="16.8" customHeight="1">
      <c r="B318" s="33"/>
      <c r="C318" s="202" t="s">
        <v>694</v>
      </c>
      <c r="D318" s="202" t="s">
        <v>1042</v>
      </c>
      <c r="E318" s="18" t="s">
        <v>221</v>
      </c>
      <c r="F318" s="203">
        <v>1</v>
      </c>
      <c r="H318" s="33"/>
    </row>
    <row r="319" spans="2:8" s="1" customFormat="1" ht="16.8" customHeight="1">
      <c r="B319" s="33"/>
      <c r="C319" s="202" t="s">
        <v>699</v>
      </c>
      <c r="D319" s="202" t="s">
        <v>1043</v>
      </c>
      <c r="E319" s="18" t="s">
        <v>221</v>
      </c>
      <c r="F319" s="203">
        <v>1</v>
      </c>
      <c r="H319" s="33"/>
    </row>
    <row r="320" spans="2:8" s="1" customFormat="1" ht="16.8" customHeight="1">
      <c r="B320" s="33"/>
      <c r="C320" s="198" t="s">
        <v>584</v>
      </c>
      <c r="D320" s="199" t="s">
        <v>19</v>
      </c>
      <c r="E320" s="200" t="s">
        <v>19</v>
      </c>
      <c r="F320" s="201">
        <v>8.5060000000000002</v>
      </c>
      <c r="H320" s="33"/>
    </row>
    <row r="321" spans="2:8" s="1" customFormat="1" ht="16.8" customHeight="1">
      <c r="B321" s="33"/>
      <c r="C321" s="202" t="s">
        <v>19</v>
      </c>
      <c r="D321" s="202" t="s">
        <v>599</v>
      </c>
      <c r="E321" s="18" t="s">
        <v>19</v>
      </c>
      <c r="F321" s="203">
        <v>8.5060000000000002</v>
      </c>
      <c r="H321" s="33"/>
    </row>
    <row r="322" spans="2:8" s="1" customFormat="1" ht="16.8" customHeight="1">
      <c r="B322" s="33"/>
      <c r="C322" s="202" t="s">
        <v>584</v>
      </c>
      <c r="D322" s="202" t="s">
        <v>161</v>
      </c>
      <c r="E322" s="18" t="s">
        <v>19</v>
      </c>
      <c r="F322" s="203">
        <v>8.5060000000000002</v>
      </c>
      <c r="H322" s="33"/>
    </row>
    <row r="323" spans="2:8" s="1" customFormat="1" ht="16.8" customHeight="1">
      <c r="B323" s="33"/>
      <c r="C323" s="204" t="s">
        <v>977</v>
      </c>
      <c r="H323" s="33"/>
    </row>
    <row r="324" spans="2:8" s="1" customFormat="1" ht="20.399999999999999">
      <c r="B324" s="33"/>
      <c r="C324" s="202" t="s">
        <v>595</v>
      </c>
      <c r="D324" s="202" t="s">
        <v>1023</v>
      </c>
      <c r="E324" s="18" t="s">
        <v>153</v>
      </c>
      <c r="F324" s="203">
        <v>8.5060000000000002</v>
      </c>
      <c r="H324" s="33"/>
    </row>
    <row r="325" spans="2:8" s="1" customFormat="1" ht="20.399999999999999">
      <c r="B325" s="33"/>
      <c r="C325" s="202" t="s">
        <v>600</v>
      </c>
      <c r="D325" s="202" t="s">
        <v>1031</v>
      </c>
      <c r="E325" s="18" t="s">
        <v>153</v>
      </c>
      <c r="F325" s="203">
        <v>39.387999999999998</v>
      </c>
      <c r="H325" s="33"/>
    </row>
    <row r="326" spans="2:8" s="1" customFormat="1" ht="16.8" customHeight="1">
      <c r="B326" s="33"/>
      <c r="C326" s="198" t="s">
        <v>192</v>
      </c>
      <c r="D326" s="199" t="s">
        <v>19</v>
      </c>
      <c r="E326" s="200" t="s">
        <v>19</v>
      </c>
      <c r="F326" s="201">
        <v>4.2530000000000001</v>
      </c>
      <c r="H326" s="33"/>
    </row>
    <row r="327" spans="2:8" s="1" customFormat="1" ht="16.8" customHeight="1">
      <c r="B327" s="33"/>
      <c r="C327" s="202" t="s">
        <v>19</v>
      </c>
      <c r="D327" s="202" t="s">
        <v>618</v>
      </c>
      <c r="E327" s="18" t="s">
        <v>19</v>
      </c>
      <c r="F327" s="203">
        <v>4.2530000000000001</v>
      </c>
      <c r="H327" s="33"/>
    </row>
    <row r="328" spans="2:8" s="1" customFormat="1" ht="16.8" customHeight="1">
      <c r="B328" s="33"/>
      <c r="C328" s="202" t="s">
        <v>192</v>
      </c>
      <c r="D328" s="202" t="s">
        <v>161</v>
      </c>
      <c r="E328" s="18" t="s">
        <v>19</v>
      </c>
      <c r="F328" s="203">
        <v>4.2530000000000001</v>
      </c>
      <c r="H328" s="33"/>
    </row>
    <row r="329" spans="2:8" s="1" customFormat="1" ht="16.8" customHeight="1">
      <c r="B329" s="33"/>
      <c r="C329" s="204" t="s">
        <v>977</v>
      </c>
      <c r="H329" s="33"/>
    </row>
    <row r="330" spans="2:8" s="1" customFormat="1" ht="16.8" customHeight="1">
      <c r="B330" s="33"/>
      <c r="C330" s="202" t="s">
        <v>614</v>
      </c>
      <c r="D330" s="202" t="s">
        <v>1024</v>
      </c>
      <c r="E330" s="18" t="s">
        <v>153</v>
      </c>
      <c r="F330" s="203">
        <v>4.2530000000000001</v>
      </c>
      <c r="H330" s="33"/>
    </row>
    <row r="331" spans="2:8" s="1" customFormat="1" ht="20.399999999999999">
      <c r="B331" s="33"/>
      <c r="C331" s="202" t="s">
        <v>600</v>
      </c>
      <c r="D331" s="202" t="s">
        <v>1031</v>
      </c>
      <c r="E331" s="18" t="s">
        <v>153</v>
      </c>
      <c r="F331" s="203">
        <v>39.387999999999998</v>
      </c>
      <c r="H331" s="33"/>
    </row>
    <row r="332" spans="2:8" s="1" customFormat="1" ht="26.4" customHeight="1">
      <c r="B332" s="33"/>
      <c r="C332" s="197" t="s">
        <v>91</v>
      </c>
      <c r="D332" s="197" t="s">
        <v>92</v>
      </c>
      <c r="H332" s="33"/>
    </row>
    <row r="333" spans="2:8" s="1" customFormat="1" ht="16.8" customHeight="1">
      <c r="B333" s="33"/>
      <c r="C333" s="198" t="s">
        <v>1044</v>
      </c>
      <c r="D333" s="199" t="s">
        <v>19</v>
      </c>
      <c r="E333" s="200" t="s">
        <v>19</v>
      </c>
      <c r="F333" s="201">
        <v>0.15</v>
      </c>
      <c r="H333" s="33"/>
    </row>
    <row r="334" spans="2:8" s="1" customFormat="1" ht="16.8" customHeight="1">
      <c r="B334" s="33"/>
      <c r="C334" s="198" t="s">
        <v>1045</v>
      </c>
      <c r="D334" s="199" t="s">
        <v>19</v>
      </c>
      <c r="E334" s="200" t="s">
        <v>19</v>
      </c>
      <c r="F334" s="201">
        <v>1.7549999999999999</v>
      </c>
      <c r="H334" s="33"/>
    </row>
    <row r="335" spans="2:8" s="1" customFormat="1" ht="16.8" customHeight="1">
      <c r="B335" s="33"/>
      <c r="C335" s="198" t="s">
        <v>1046</v>
      </c>
      <c r="D335" s="199" t="s">
        <v>19</v>
      </c>
      <c r="E335" s="200" t="s">
        <v>19</v>
      </c>
      <c r="F335" s="201">
        <v>0</v>
      </c>
      <c r="H335" s="33"/>
    </row>
    <row r="336" spans="2:8" s="1" customFormat="1" ht="16.8" customHeight="1">
      <c r="B336" s="33"/>
      <c r="C336" s="198" t="s">
        <v>1047</v>
      </c>
      <c r="D336" s="199" t="s">
        <v>19</v>
      </c>
      <c r="E336" s="200" t="s">
        <v>19</v>
      </c>
      <c r="F336" s="201">
        <v>0</v>
      </c>
      <c r="H336" s="33"/>
    </row>
    <row r="337" spans="2:8" s="1" customFormat="1" ht="16.8" customHeight="1">
      <c r="B337" s="33"/>
      <c r="C337" s="198" t="s">
        <v>1048</v>
      </c>
      <c r="D337" s="199" t="s">
        <v>19</v>
      </c>
      <c r="E337" s="200" t="s">
        <v>19</v>
      </c>
      <c r="F337" s="201">
        <v>0</v>
      </c>
      <c r="H337" s="33"/>
    </row>
    <row r="338" spans="2:8" s="1" customFormat="1" ht="16.8" customHeight="1">
      <c r="B338" s="33"/>
      <c r="C338" s="198" t="s">
        <v>1049</v>
      </c>
      <c r="D338" s="199" t="s">
        <v>19</v>
      </c>
      <c r="E338" s="200" t="s">
        <v>19</v>
      </c>
      <c r="F338" s="201">
        <v>0</v>
      </c>
      <c r="H338" s="33"/>
    </row>
    <row r="339" spans="2:8" s="1" customFormat="1" ht="16.8" customHeight="1">
      <c r="B339" s="33"/>
      <c r="C339" s="198" t="s">
        <v>1050</v>
      </c>
      <c r="D339" s="199" t="s">
        <v>19</v>
      </c>
      <c r="E339" s="200" t="s">
        <v>19</v>
      </c>
      <c r="F339" s="201">
        <v>0</v>
      </c>
      <c r="H339" s="33"/>
    </row>
    <row r="340" spans="2:8" s="1" customFormat="1" ht="16.8" customHeight="1">
      <c r="B340" s="33"/>
      <c r="C340" s="198" t="s">
        <v>1051</v>
      </c>
      <c r="D340" s="199" t="s">
        <v>19</v>
      </c>
      <c r="E340" s="200" t="s">
        <v>19</v>
      </c>
      <c r="F340" s="201">
        <v>0</v>
      </c>
      <c r="H340" s="33"/>
    </row>
    <row r="341" spans="2:8" s="1" customFormat="1" ht="16.8" customHeight="1">
      <c r="B341" s="33"/>
      <c r="C341" s="198" t="s">
        <v>333</v>
      </c>
      <c r="D341" s="199" t="s">
        <v>19</v>
      </c>
      <c r="E341" s="200" t="s">
        <v>19</v>
      </c>
      <c r="F341" s="201">
        <v>0</v>
      </c>
      <c r="H341" s="33"/>
    </row>
    <row r="342" spans="2:8" s="1" customFormat="1" ht="16.8" customHeight="1">
      <c r="B342" s="33"/>
      <c r="C342" s="198" t="s">
        <v>721</v>
      </c>
      <c r="D342" s="199" t="s">
        <v>19</v>
      </c>
      <c r="E342" s="200" t="s">
        <v>19</v>
      </c>
      <c r="F342" s="201">
        <v>54.76</v>
      </c>
      <c r="H342" s="33"/>
    </row>
    <row r="343" spans="2:8" s="1" customFormat="1" ht="16.8" customHeight="1">
      <c r="B343" s="33"/>
      <c r="C343" s="202" t="s">
        <v>19</v>
      </c>
      <c r="D343" s="202" t="s">
        <v>778</v>
      </c>
      <c r="E343" s="18" t="s">
        <v>19</v>
      </c>
      <c r="F343" s="203">
        <v>0</v>
      </c>
      <c r="H343" s="33"/>
    </row>
    <row r="344" spans="2:8" s="1" customFormat="1" ht="16.8" customHeight="1">
      <c r="B344" s="33"/>
      <c r="C344" s="202" t="s">
        <v>19</v>
      </c>
      <c r="D344" s="202" t="s">
        <v>779</v>
      </c>
      <c r="E344" s="18" t="s">
        <v>19</v>
      </c>
      <c r="F344" s="203">
        <v>54.76</v>
      </c>
      <c r="H344" s="33"/>
    </row>
    <row r="345" spans="2:8" s="1" customFormat="1" ht="16.8" customHeight="1">
      <c r="B345" s="33"/>
      <c r="C345" s="202" t="s">
        <v>721</v>
      </c>
      <c r="D345" s="202" t="s">
        <v>171</v>
      </c>
      <c r="E345" s="18" t="s">
        <v>19</v>
      </c>
      <c r="F345" s="203">
        <v>54.76</v>
      </c>
      <c r="H345" s="33"/>
    </row>
    <row r="346" spans="2:8" s="1" customFormat="1" ht="16.8" customHeight="1">
      <c r="B346" s="33"/>
      <c r="C346" s="204" t="s">
        <v>977</v>
      </c>
      <c r="H346" s="33"/>
    </row>
    <row r="347" spans="2:8" s="1" customFormat="1" ht="16.8" customHeight="1">
      <c r="B347" s="33"/>
      <c r="C347" s="202" t="s">
        <v>764</v>
      </c>
      <c r="D347" s="202" t="s">
        <v>1052</v>
      </c>
      <c r="E347" s="18" t="s">
        <v>252</v>
      </c>
      <c r="F347" s="203">
        <v>54.76</v>
      </c>
      <c r="H347" s="33"/>
    </row>
    <row r="348" spans="2:8" s="1" customFormat="1" ht="16.8" customHeight="1">
      <c r="B348" s="33"/>
      <c r="C348" s="202" t="s">
        <v>784</v>
      </c>
      <c r="D348" s="202" t="s">
        <v>785</v>
      </c>
      <c r="E348" s="18" t="s">
        <v>252</v>
      </c>
      <c r="F348" s="203">
        <v>172.494</v>
      </c>
      <c r="H348" s="33"/>
    </row>
    <row r="349" spans="2:8" s="1" customFormat="1" ht="16.8" customHeight="1">
      <c r="B349" s="33"/>
      <c r="C349" s="202" t="s">
        <v>780</v>
      </c>
      <c r="D349" s="202" t="s">
        <v>781</v>
      </c>
      <c r="E349" s="18" t="s">
        <v>252</v>
      </c>
      <c r="F349" s="203">
        <v>57.497999999999998</v>
      </c>
      <c r="H349" s="33"/>
    </row>
    <row r="350" spans="2:8" s="1" customFormat="1" ht="16.8" customHeight="1">
      <c r="B350" s="33"/>
      <c r="C350" s="198" t="s">
        <v>723</v>
      </c>
      <c r="D350" s="199" t="s">
        <v>19</v>
      </c>
      <c r="E350" s="200" t="s">
        <v>19</v>
      </c>
      <c r="F350" s="201">
        <v>15</v>
      </c>
      <c r="H350" s="33"/>
    </row>
    <row r="351" spans="2:8" s="1" customFormat="1" ht="16.8" customHeight="1">
      <c r="B351" s="33"/>
      <c r="C351" s="202" t="s">
        <v>19</v>
      </c>
      <c r="D351" s="202" t="s">
        <v>774</v>
      </c>
      <c r="E351" s="18" t="s">
        <v>19</v>
      </c>
      <c r="F351" s="203">
        <v>15</v>
      </c>
      <c r="H351" s="33"/>
    </row>
    <row r="352" spans="2:8" s="1" customFormat="1" ht="16.8" customHeight="1">
      <c r="B352" s="33"/>
      <c r="C352" s="202" t="s">
        <v>723</v>
      </c>
      <c r="D352" s="202" t="s">
        <v>171</v>
      </c>
      <c r="E352" s="18" t="s">
        <v>19</v>
      </c>
      <c r="F352" s="203">
        <v>15</v>
      </c>
      <c r="H352" s="33"/>
    </row>
    <row r="353" spans="2:8" s="1" customFormat="1" ht="16.8" customHeight="1">
      <c r="B353" s="33"/>
      <c r="C353" s="204" t="s">
        <v>977</v>
      </c>
      <c r="H353" s="33"/>
    </row>
    <row r="354" spans="2:8" s="1" customFormat="1" ht="16.8" customHeight="1">
      <c r="B354" s="33"/>
      <c r="C354" s="202" t="s">
        <v>764</v>
      </c>
      <c r="D354" s="202" t="s">
        <v>1052</v>
      </c>
      <c r="E354" s="18" t="s">
        <v>252</v>
      </c>
      <c r="F354" s="203">
        <v>54.76</v>
      </c>
      <c r="H354" s="33"/>
    </row>
    <row r="355" spans="2:8" s="1" customFormat="1" ht="16.8" customHeight="1">
      <c r="B355" s="33"/>
      <c r="C355" s="202" t="s">
        <v>727</v>
      </c>
      <c r="D355" s="202" t="s">
        <v>1053</v>
      </c>
      <c r="E355" s="18" t="s">
        <v>273</v>
      </c>
      <c r="F355" s="203">
        <v>15</v>
      </c>
      <c r="H355" s="33"/>
    </row>
    <row r="356" spans="2:8" s="1" customFormat="1" ht="16.8" customHeight="1">
      <c r="B356" s="33"/>
      <c r="C356" s="202" t="s">
        <v>730</v>
      </c>
      <c r="D356" s="202" t="s">
        <v>731</v>
      </c>
      <c r="E356" s="18" t="s">
        <v>273</v>
      </c>
      <c r="F356" s="203">
        <v>19</v>
      </c>
      <c r="H356" s="33"/>
    </row>
    <row r="357" spans="2:8" s="1" customFormat="1" ht="16.8" customHeight="1">
      <c r="B357" s="33"/>
      <c r="C357" s="202" t="s">
        <v>687</v>
      </c>
      <c r="D357" s="202" t="s">
        <v>688</v>
      </c>
      <c r="E357" s="18" t="s">
        <v>273</v>
      </c>
      <c r="F357" s="203">
        <v>15</v>
      </c>
      <c r="H357" s="33"/>
    </row>
    <row r="358" spans="2:8" s="1" customFormat="1" ht="16.8" customHeight="1">
      <c r="B358" s="33"/>
      <c r="C358" s="202" t="s">
        <v>789</v>
      </c>
      <c r="D358" s="202" t="s">
        <v>790</v>
      </c>
      <c r="E358" s="18" t="s">
        <v>273</v>
      </c>
      <c r="F358" s="203">
        <v>15</v>
      </c>
      <c r="H358" s="33"/>
    </row>
    <row r="359" spans="2:8" s="1" customFormat="1" ht="16.8" customHeight="1">
      <c r="B359" s="33"/>
      <c r="C359" s="202" t="s">
        <v>733</v>
      </c>
      <c r="D359" s="202" t="s">
        <v>734</v>
      </c>
      <c r="E359" s="18" t="s">
        <v>273</v>
      </c>
      <c r="F359" s="203">
        <v>15</v>
      </c>
      <c r="H359" s="33"/>
    </row>
    <row r="360" spans="2:8" s="1" customFormat="1" ht="16.8" customHeight="1">
      <c r="B360" s="33"/>
      <c r="C360" s="198" t="s">
        <v>724</v>
      </c>
      <c r="D360" s="199" t="s">
        <v>19</v>
      </c>
      <c r="E360" s="200" t="s">
        <v>19</v>
      </c>
      <c r="F360" s="201">
        <v>4</v>
      </c>
      <c r="H360" s="33"/>
    </row>
    <row r="361" spans="2:8" s="1" customFormat="1" ht="16.8" customHeight="1">
      <c r="B361" s="33"/>
      <c r="C361" s="202" t="s">
        <v>19</v>
      </c>
      <c r="D361" s="202" t="s">
        <v>775</v>
      </c>
      <c r="E361" s="18" t="s">
        <v>19</v>
      </c>
      <c r="F361" s="203">
        <v>0</v>
      </c>
      <c r="H361" s="33"/>
    </row>
    <row r="362" spans="2:8" s="1" customFormat="1" ht="16.8" customHeight="1">
      <c r="B362" s="33"/>
      <c r="C362" s="202" t="s">
        <v>19</v>
      </c>
      <c r="D362" s="202" t="s">
        <v>776</v>
      </c>
      <c r="E362" s="18" t="s">
        <v>19</v>
      </c>
      <c r="F362" s="203">
        <v>3.75</v>
      </c>
      <c r="H362" s="33"/>
    </row>
    <row r="363" spans="2:8" s="1" customFormat="1" ht="16.8" customHeight="1">
      <c r="B363" s="33"/>
      <c r="C363" s="202" t="s">
        <v>19</v>
      </c>
      <c r="D363" s="202" t="s">
        <v>777</v>
      </c>
      <c r="E363" s="18" t="s">
        <v>19</v>
      </c>
      <c r="F363" s="203">
        <v>0.25</v>
      </c>
      <c r="H363" s="33"/>
    </row>
    <row r="364" spans="2:8" s="1" customFormat="1" ht="16.8" customHeight="1">
      <c r="B364" s="33"/>
      <c r="C364" s="202" t="s">
        <v>724</v>
      </c>
      <c r="D364" s="202" t="s">
        <v>171</v>
      </c>
      <c r="E364" s="18" t="s">
        <v>19</v>
      </c>
      <c r="F364" s="203">
        <v>4</v>
      </c>
      <c r="H364" s="33"/>
    </row>
    <row r="365" spans="2:8" s="1" customFormat="1" ht="16.8" customHeight="1">
      <c r="B365" s="33"/>
      <c r="C365" s="204" t="s">
        <v>977</v>
      </c>
      <c r="H365" s="33"/>
    </row>
    <row r="366" spans="2:8" s="1" customFormat="1" ht="16.8" customHeight="1">
      <c r="B366" s="33"/>
      <c r="C366" s="202" t="s">
        <v>764</v>
      </c>
      <c r="D366" s="202" t="s">
        <v>1052</v>
      </c>
      <c r="E366" s="18" t="s">
        <v>252</v>
      </c>
      <c r="F366" s="203">
        <v>54.76</v>
      </c>
      <c r="H366" s="33"/>
    </row>
    <row r="367" spans="2:8" s="1" customFormat="1" ht="16.8" customHeight="1">
      <c r="B367" s="33"/>
      <c r="C367" s="202" t="s">
        <v>730</v>
      </c>
      <c r="D367" s="202" t="s">
        <v>731</v>
      </c>
      <c r="E367" s="18" t="s">
        <v>273</v>
      </c>
      <c r="F367" s="203">
        <v>19</v>
      </c>
      <c r="H367" s="33"/>
    </row>
    <row r="368" spans="2:8" s="1" customFormat="1" ht="16.8" customHeight="1">
      <c r="B368" s="33"/>
      <c r="C368" s="202" t="s">
        <v>740</v>
      </c>
      <c r="D368" s="202" t="s">
        <v>741</v>
      </c>
      <c r="E368" s="18" t="s">
        <v>273</v>
      </c>
      <c r="F368" s="203">
        <v>4</v>
      </c>
      <c r="H368" s="33"/>
    </row>
    <row r="369" spans="2:8" s="1" customFormat="1" ht="16.8" customHeight="1">
      <c r="B369" s="33"/>
      <c r="C369" s="202" t="s">
        <v>737</v>
      </c>
      <c r="D369" s="202" t="s">
        <v>738</v>
      </c>
      <c r="E369" s="18" t="s">
        <v>273</v>
      </c>
      <c r="F369" s="203">
        <v>4</v>
      </c>
      <c r="H369" s="33"/>
    </row>
    <row r="370" spans="2:8" s="1" customFormat="1" ht="16.8" customHeight="1">
      <c r="B370" s="33"/>
      <c r="C370" s="198" t="s">
        <v>1054</v>
      </c>
      <c r="D370" s="199" t="s">
        <v>19</v>
      </c>
      <c r="E370" s="200" t="s">
        <v>19</v>
      </c>
      <c r="F370" s="201">
        <v>0</v>
      </c>
      <c r="H370" s="33"/>
    </row>
    <row r="371" spans="2:8" s="1" customFormat="1" ht="16.8" customHeight="1">
      <c r="B371" s="33"/>
      <c r="C371" s="198" t="s">
        <v>1055</v>
      </c>
      <c r="D371" s="199" t="s">
        <v>19</v>
      </c>
      <c r="E371" s="200" t="s">
        <v>19</v>
      </c>
      <c r="F371" s="201">
        <v>0</v>
      </c>
      <c r="H371" s="33"/>
    </row>
    <row r="372" spans="2:8" s="1" customFormat="1" ht="16.8" customHeight="1">
      <c r="B372" s="33"/>
      <c r="C372" s="198" t="s">
        <v>725</v>
      </c>
      <c r="D372" s="199" t="s">
        <v>19</v>
      </c>
      <c r="E372" s="200" t="s">
        <v>19</v>
      </c>
      <c r="F372" s="201">
        <v>27</v>
      </c>
      <c r="H372" s="33"/>
    </row>
    <row r="373" spans="2:8" s="1" customFormat="1" ht="16.8" customHeight="1">
      <c r="B373" s="33"/>
      <c r="C373" s="202" t="s">
        <v>19</v>
      </c>
      <c r="D373" s="202" t="s">
        <v>768</v>
      </c>
      <c r="E373" s="18" t="s">
        <v>19</v>
      </c>
      <c r="F373" s="203">
        <v>0</v>
      </c>
      <c r="H373" s="33"/>
    </row>
    <row r="374" spans="2:8" s="1" customFormat="1" ht="16.8" customHeight="1">
      <c r="B374" s="33"/>
      <c r="C374" s="202" t="s">
        <v>19</v>
      </c>
      <c r="D374" s="202" t="s">
        <v>769</v>
      </c>
      <c r="E374" s="18" t="s">
        <v>19</v>
      </c>
      <c r="F374" s="203">
        <v>27.38</v>
      </c>
      <c r="H374" s="33"/>
    </row>
    <row r="375" spans="2:8" s="1" customFormat="1" ht="16.8" customHeight="1">
      <c r="B375" s="33"/>
      <c r="C375" s="202" t="s">
        <v>19</v>
      </c>
      <c r="D375" s="202" t="s">
        <v>770</v>
      </c>
      <c r="E375" s="18" t="s">
        <v>19</v>
      </c>
      <c r="F375" s="203">
        <v>-0.38</v>
      </c>
      <c r="H375" s="33"/>
    </row>
    <row r="376" spans="2:8" s="1" customFormat="1" ht="16.8" customHeight="1">
      <c r="B376" s="33"/>
      <c r="C376" s="202" t="s">
        <v>725</v>
      </c>
      <c r="D376" s="202" t="s">
        <v>171</v>
      </c>
      <c r="E376" s="18" t="s">
        <v>19</v>
      </c>
      <c r="F376" s="203">
        <v>27</v>
      </c>
      <c r="H376" s="33"/>
    </row>
    <row r="377" spans="2:8" s="1" customFormat="1" ht="16.8" customHeight="1">
      <c r="B377" s="33"/>
      <c r="C377" s="204" t="s">
        <v>977</v>
      </c>
      <c r="H377" s="33"/>
    </row>
    <row r="378" spans="2:8" s="1" customFormat="1" ht="16.8" customHeight="1">
      <c r="B378" s="33"/>
      <c r="C378" s="202" t="s">
        <v>764</v>
      </c>
      <c r="D378" s="202" t="s">
        <v>1052</v>
      </c>
      <c r="E378" s="18" t="s">
        <v>252</v>
      </c>
      <c r="F378" s="203">
        <v>54.76</v>
      </c>
      <c r="H378" s="33"/>
    </row>
    <row r="379" spans="2:8" s="1" customFormat="1" ht="16.8" customHeight="1">
      <c r="B379" s="33"/>
      <c r="C379" s="202" t="s">
        <v>757</v>
      </c>
      <c r="D379" s="202" t="s">
        <v>1056</v>
      </c>
      <c r="E379" s="18" t="s">
        <v>273</v>
      </c>
      <c r="F379" s="203">
        <v>27</v>
      </c>
      <c r="H379" s="33"/>
    </row>
    <row r="380" spans="2:8" s="1" customFormat="1" ht="16.8" customHeight="1">
      <c r="B380" s="33"/>
      <c r="C380" s="202" t="s">
        <v>761</v>
      </c>
      <c r="D380" s="202" t="s">
        <v>762</v>
      </c>
      <c r="E380" s="18" t="s">
        <v>273</v>
      </c>
      <c r="F380" s="203">
        <v>27</v>
      </c>
      <c r="H380" s="33"/>
    </row>
    <row r="381" spans="2:8" s="1" customFormat="1" ht="16.8" customHeight="1">
      <c r="B381" s="33"/>
      <c r="C381" s="198" t="s">
        <v>1057</v>
      </c>
      <c r="D381" s="199" t="s">
        <v>19</v>
      </c>
      <c r="E381" s="200" t="s">
        <v>19</v>
      </c>
      <c r="F381" s="201">
        <v>1.575</v>
      </c>
      <c r="H381" s="33"/>
    </row>
    <row r="382" spans="2:8" s="1" customFormat="1" ht="16.8" customHeight="1">
      <c r="B382" s="33"/>
      <c r="C382" s="198" t="s">
        <v>1058</v>
      </c>
      <c r="D382" s="199" t="s">
        <v>19</v>
      </c>
      <c r="E382" s="200" t="s">
        <v>19</v>
      </c>
      <c r="F382" s="201">
        <v>10</v>
      </c>
      <c r="H382" s="33"/>
    </row>
    <row r="383" spans="2:8" s="1" customFormat="1" ht="16.8" customHeight="1">
      <c r="B383" s="33"/>
      <c r="C383" s="198" t="s">
        <v>1059</v>
      </c>
      <c r="D383" s="199" t="s">
        <v>19</v>
      </c>
      <c r="E383" s="200" t="s">
        <v>19</v>
      </c>
      <c r="F383" s="201">
        <v>0</v>
      </c>
      <c r="H383" s="33"/>
    </row>
    <row r="384" spans="2:8" s="1" customFormat="1" ht="16.8" customHeight="1">
      <c r="B384" s="33"/>
      <c r="C384" s="198" t="s">
        <v>1060</v>
      </c>
      <c r="D384" s="199" t="s">
        <v>19</v>
      </c>
      <c r="E384" s="200" t="s">
        <v>19</v>
      </c>
      <c r="F384" s="201">
        <v>0</v>
      </c>
      <c r="H384" s="33"/>
    </row>
    <row r="385" spans="2:8" s="1" customFormat="1" ht="16.8" customHeight="1">
      <c r="B385" s="33"/>
      <c r="C385" s="198" t="s">
        <v>1061</v>
      </c>
      <c r="D385" s="199" t="s">
        <v>19</v>
      </c>
      <c r="E385" s="200" t="s">
        <v>19</v>
      </c>
      <c r="F385" s="201">
        <v>82.308000000000007</v>
      </c>
      <c r="H385" s="33"/>
    </row>
    <row r="386" spans="2:8" s="1" customFormat="1" ht="16.8" customHeight="1">
      <c r="B386" s="33"/>
      <c r="C386" s="198" t="s">
        <v>1062</v>
      </c>
      <c r="D386" s="199" t="s">
        <v>19</v>
      </c>
      <c r="E386" s="200" t="s">
        <v>19</v>
      </c>
      <c r="F386" s="201">
        <v>37.5</v>
      </c>
      <c r="H386" s="33"/>
    </row>
    <row r="387" spans="2:8" s="1" customFormat="1" ht="16.8" customHeight="1">
      <c r="B387" s="33"/>
      <c r="C387" s="198" t="s">
        <v>1063</v>
      </c>
      <c r="D387" s="199" t="s">
        <v>19</v>
      </c>
      <c r="E387" s="200" t="s">
        <v>19</v>
      </c>
      <c r="F387" s="201">
        <v>0</v>
      </c>
      <c r="H387" s="33"/>
    </row>
    <row r="388" spans="2:8" s="1" customFormat="1" ht="26.4" customHeight="1">
      <c r="B388" s="33"/>
      <c r="C388" s="197" t="s">
        <v>94</v>
      </c>
      <c r="D388" s="197" t="s">
        <v>95</v>
      </c>
      <c r="H388" s="33"/>
    </row>
    <row r="389" spans="2:8" s="1" customFormat="1" ht="16.8" customHeight="1">
      <c r="B389" s="33"/>
      <c r="C389" s="198" t="s">
        <v>1064</v>
      </c>
      <c r="D389" s="199" t="s">
        <v>19</v>
      </c>
      <c r="E389" s="200" t="s">
        <v>19</v>
      </c>
      <c r="F389" s="201">
        <v>0</v>
      </c>
      <c r="H389" s="33"/>
    </row>
    <row r="390" spans="2:8" s="1" customFormat="1" ht="16.8" customHeight="1">
      <c r="B390" s="33"/>
      <c r="C390" s="202" t="s">
        <v>19</v>
      </c>
      <c r="D390" s="202" t="s">
        <v>1065</v>
      </c>
      <c r="E390" s="18" t="s">
        <v>19</v>
      </c>
      <c r="F390" s="203">
        <v>0</v>
      </c>
      <c r="H390" s="33"/>
    </row>
    <row r="391" spans="2:8" s="1" customFormat="1" ht="16.8" customHeight="1">
      <c r="B391" s="33"/>
      <c r="C391" s="202" t="s">
        <v>19</v>
      </c>
      <c r="D391" s="202" t="s">
        <v>1066</v>
      </c>
      <c r="E391" s="18" t="s">
        <v>19</v>
      </c>
      <c r="F391" s="203">
        <v>0</v>
      </c>
      <c r="H391" s="33"/>
    </row>
    <row r="392" spans="2:8" s="1" customFormat="1" ht="16.8" customHeight="1">
      <c r="B392" s="33"/>
      <c r="C392" s="202" t="s">
        <v>1064</v>
      </c>
      <c r="D392" s="202" t="s">
        <v>161</v>
      </c>
      <c r="E392" s="18" t="s">
        <v>19</v>
      </c>
      <c r="F392" s="203">
        <v>0</v>
      </c>
      <c r="H392" s="33"/>
    </row>
    <row r="393" spans="2:8" s="1" customFormat="1" ht="16.8" customHeight="1">
      <c r="B393" s="33"/>
      <c r="C393" s="198" t="s">
        <v>1065</v>
      </c>
      <c r="D393" s="199" t="s">
        <v>19</v>
      </c>
      <c r="E393" s="200" t="s">
        <v>19</v>
      </c>
      <c r="F393" s="201">
        <v>0</v>
      </c>
      <c r="H393" s="33"/>
    </row>
    <row r="394" spans="2:8" s="1" customFormat="1" ht="16.8" customHeight="1">
      <c r="B394" s="33"/>
      <c r="C394" s="202" t="s">
        <v>19</v>
      </c>
      <c r="D394" s="202" t="s">
        <v>1067</v>
      </c>
      <c r="E394" s="18" t="s">
        <v>19</v>
      </c>
      <c r="F394" s="203">
        <v>0</v>
      </c>
      <c r="H394" s="33"/>
    </row>
    <row r="395" spans="2:8" s="1" customFormat="1" ht="16.8" customHeight="1">
      <c r="B395" s="33"/>
      <c r="C395" s="202" t="s">
        <v>1065</v>
      </c>
      <c r="D395" s="202" t="s">
        <v>161</v>
      </c>
      <c r="E395" s="18" t="s">
        <v>19</v>
      </c>
      <c r="F395" s="203">
        <v>0</v>
      </c>
      <c r="H395" s="33"/>
    </row>
    <row r="396" spans="2:8" s="1" customFormat="1" ht="16.8" customHeight="1">
      <c r="B396" s="33"/>
      <c r="C396" s="198" t="s">
        <v>803</v>
      </c>
      <c r="D396" s="199" t="s">
        <v>19</v>
      </c>
      <c r="E396" s="200" t="s">
        <v>19</v>
      </c>
      <c r="F396" s="201">
        <v>591</v>
      </c>
      <c r="H396" s="33"/>
    </row>
    <row r="397" spans="2:8" s="1" customFormat="1" ht="16.8" customHeight="1">
      <c r="B397" s="33"/>
      <c r="C397" s="202" t="s">
        <v>19</v>
      </c>
      <c r="D397" s="202" t="s">
        <v>825</v>
      </c>
      <c r="E397" s="18" t="s">
        <v>19</v>
      </c>
      <c r="F397" s="203">
        <v>0</v>
      </c>
      <c r="H397" s="33"/>
    </row>
    <row r="398" spans="2:8" s="1" customFormat="1" ht="16.8" customHeight="1">
      <c r="B398" s="33"/>
      <c r="C398" s="202" t="s">
        <v>19</v>
      </c>
      <c r="D398" s="202" t="s">
        <v>826</v>
      </c>
      <c r="E398" s="18" t="s">
        <v>19</v>
      </c>
      <c r="F398" s="203">
        <v>591</v>
      </c>
      <c r="H398" s="33"/>
    </row>
    <row r="399" spans="2:8" s="1" customFormat="1" ht="16.8" customHeight="1">
      <c r="B399" s="33"/>
      <c r="C399" s="202" t="s">
        <v>803</v>
      </c>
      <c r="D399" s="202" t="s">
        <v>171</v>
      </c>
      <c r="E399" s="18" t="s">
        <v>19</v>
      </c>
      <c r="F399" s="203">
        <v>591</v>
      </c>
      <c r="H399" s="33"/>
    </row>
    <row r="400" spans="2:8" s="1" customFormat="1" ht="16.8" customHeight="1">
      <c r="B400" s="33"/>
      <c r="C400" s="204" t="s">
        <v>977</v>
      </c>
      <c r="H400" s="33"/>
    </row>
    <row r="401" spans="2:8" s="1" customFormat="1" ht="16.8" customHeight="1">
      <c r="B401" s="33"/>
      <c r="C401" s="202" t="s">
        <v>821</v>
      </c>
      <c r="D401" s="202" t="s">
        <v>1068</v>
      </c>
      <c r="E401" s="18" t="s">
        <v>221</v>
      </c>
      <c r="F401" s="203">
        <v>591</v>
      </c>
      <c r="H401" s="33"/>
    </row>
    <row r="402" spans="2:8" s="1" customFormat="1" ht="20.399999999999999">
      <c r="B402" s="33"/>
      <c r="C402" s="202" t="s">
        <v>177</v>
      </c>
      <c r="D402" s="202" t="s">
        <v>994</v>
      </c>
      <c r="E402" s="18" t="s">
        <v>153</v>
      </c>
      <c r="F402" s="203">
        <v>118.2</v>
      </c>
      <c r="H402" s="33"/>
    </row>
    <row r="403" spans="2:8" s="1" customFormat="1" ht="20.399999999999999">
      <c r="B403" s="33"/>
      <c r="C403" s="202" t="s">
        <v>816</v>
      </c>
      <c r="D403" s="202" t="s">
        <v>1069</v>
      </c>
      <c r="E403" s="18" t="s">
        <v>153</v>
      </c>
      <c r="F403" s="203">
        <v>118.2</v>
      </c>
      <c r="H403" s="33"/>
    </row>
    <row r="404" spans="2:8" s="1" customFormat="1" ht="16.8" customHeight="1">
      <c r="B404" s="33"/>
      <c r="C404" s="202" t="s">
        <v>871</v>
      </c>
      <c r="D404" s="202" t="s">
        <v>1070</v>
      </c>
      <c r="E404" s="18" t="s">
        <v>221</v>
      </c>
      <c r="F404" s="203">
        <v>88.65</v>
      </c>
      <c r="H404" s="33"/>
    </row>
    <row r="405" spans="2:8" s="1" customFormat="1" ht="16.8" customHeight="1">
      <c r="B405" s="33"/>
      <c r="C405" s="202" t="s">
        <v>827</v>
      </c>
      <c r="D405" s="202" t="s">
        <v>1071</v>
      </c>
      <c r="E405" s="18" t="s">
        <v>221</v>
      </c>
      <c r="F405" s="203">
        <v>591</v>
      </c>
      <c r="H405" s="33"/>
    </row>
    <row r="406" spans="2:8" s="1" customFormat="1" ht="16.8" customHeight="1">
      <c r="B406" s="33"/>
      <c r="C406" s="202" t="s">
        <v>865</v>
      </c>
      <c r="D406" s="202" t="s">
        <v>1072</v>
      </c>
      <c r="E406" s="18" t="s">
        <v>153</v>
      </c>
      <c r="F406" s="203">
        <v>59.1</v>
      </c>
      <c r="H406" s="33"/>
    </row>
    <row r="407" spans="2:8" s="1" customFormat="1" ht="16.8" customHeight="1">
      <c r="B407" s="33"/>
      <c r="C407" s="202" t="s">
        <v>832</v>
      </c>
      <c r="D407" s="202" t="s">
        <v>833</v>
      </c>
      <c r="E407" s="18" t="s">
        <v>399</v>
      </c>
      <c r="F407" s="203">
        <v>17.73</v>
      </c>
      <c r="H407" s="33"/>
    </row>
    <row r="408" spans="2:8" s="1" customFormat="1" ht="16.8" customHeight="1">
      <c r="B408" s="33"/>
      <c r="C408" s="198" t="s">
        <v>811</v>
      </c>
      <c r="D408" s="199" t="s">
        <v>19</v>
      </c>
      <c r="E408" s="200" t="s">
        <v>19</v>
      </c>
      <c r="F408" s="201">
        <v>118.2</v>
      </c>
      <c r="H408" s="33"/>
    </row>
    <row r="409" spans="2:8" s="1" customFormat="1" ht="16.8" customHeight="1">
      <c r="B409" s="33"/>
      <c r="C409" s="202" t="s">
        <v>19</v>
      </c>
      <c r="D409" s="202" t="s">
        <v>169</v>
      </c>
      <c r="E409" s="18" t="s">
        <v>19</v>
      </c>
      <c r="F409" s="203">
        <v>0</v>
      </c>
      <c r="H409" s="33"/>
    </row>
    <row r="410" spans="2:8" s="1" customFormat="1" ht="16.8" customHeight="1">
      <c r="B410" s="33"/>
      <c r="C410" s="202" t="s">
        <v>19</v>
      </c>
      <c r="D410" s="202" t="s">
        <v>810</v>
      </c>
      <c r="E410" s="18" t="s">
        <v>19</v>
      </c>
      <c r="F410" s="203">
        <v>118.2</v>
      </c>
      <c r="H410" s="33"/>
    </row>
    <row r="411" spans="2:8" s="1" customFormat="1" ht="16.8" customHeight="1">
      <c r="B411" s="33"/>
      <c r="C411" s="202" t="s">
        <v>811</v>
      </c>
      <c r="D411" s="202" t="s">
        <v>171</v>
      </c>
      <c r="E411" s="18" t="s">
        <v>19</v>
      </c>
      <c r="F411" s="203">
        <v>118.2</v>
      </c>
      <c r="H411" s="33"/>
    </row>
    <row r="412" spans="2:8" s="1" customFormat="1" ht="16.8" customHeight="1">
      <c r="B412" s="33"/>
      <c r="C412" s="198" t="s">
        <v>805</v>
      </c>
      <c r="D412" s="199" t="s">
        <v>19</v>
      </c>
      <c r="E412" s="200" t="s">
        <v>19</v>
      </c>
      <c r="F412" s="201">
        <v>88.65</v>
      </c>
      <c r="H412" s="33"/>
    </row>
    <row r="413" spans="2:8" s="1" customFormat="1" ht="16.8" customHeight="1">
      <c r="B413" s="33"/>
      <c r="C413" s="202" t="s">
        <v>19</v>
      </c>
      <c r="D413" s="202" t="s">
        <v>875</v>
      </c>
      <c r="E413" s="18" t="s">
        <v>19</v>
      </c>
      <c r="F413" s="203">
        <v>0</v>
      </c>
      <c r="H413" s="33"/>
    </row>
    <row r="414" spans="2:8" s="1" customFormat="1" ht="16.8" customHeight="1">
      <c r="B414" s="33"/>
      <c r="C414" s="202" t="s">
        <v>19</v>
      </c>
      <c r="D414" s="202" t="s">
        <v>876</v>
      </c>
      <c r="E414" s="18" t="s">
        <v>19</v>
      </c>
      <c r="F414" s="203">
        <v>88.65</v>
      </c>
      <c r="H414" s="33"/>
    </row>
    <row r="415" spans="2:8" s="1" customFormat="1" ht="16.8" customHeight="1">
      <c r="B415" s="33"/>
      <c r="C415" s="202" t="s">
        <v>805</v>
      </c>
      <c r="D415" s="202" t="s">
        <v>171</v>
      </c>
      <c r="E415" s="18" t="s">
        <v>19</v>
      </c>
      <c r="F415" s="203">
        <v>88.65</v>
      </c>
      <c r="H415" s="33"/>
    </row>
    <row r="416" spans="2:8" s="1" customFormat="1" ht="16.8" customHeight="1">
      <c r="B416" s="33"/>
      <c r="C416" s="204" t="s">
        <v>977</v>
      </c>
      <c r="H416" s="33"/>
    </row>
    <row r="417" spans="2:8" s="1" customFormat="1" ht="16.8" customHeight="1">
      <c r="B417" s="33"/>
      <c r="C417" s="202" t="s">
        <v>871</v>
      </c>
      <c r="D417" s="202" t="s">
        <v>1070</v>
      </c>
      <c r="E417" s="18" t="s">
        <v>221</v>
      </c>
      <c r="F417" s="203">
        <v>88.65</v>
      </c>
      <c r="H417" s="33"/>
    </row>
    <row r="418" spans="2:8" s="1" customFormat="1" ht="20.399999999999999">
      <c r="B418" s="33"/>
      <c r="C418" s="202" t="s">
        <v>196</v>
      </c>
      <c r="D418" s="202" t="s">
        <v>979</v>
      </c>
      <c r="E418" s="18" t="s">
        <v>153</v>
      </c>
      <c r="F418" s="203">
        <v>177.3</v>
      </c>
      <c r="H418" s="33"/>
    </row>
    <row r="419" spans="2:8" s="1" customFormat="1" ht="16.8" customHeight="1">
      <c r="B419" s="33"/>
      <c r="C419" s="198" t="s">
        <v>807</v>
      </c>
      <c r="D419" s="199" t="s">
        <v>19</v>
      </c>
      <c r="E419" s="200" t="s">
        <v>19</v>
      </c>
      <c r="F419" s="201">
        <v>37</v>
      </c>
      <c r="H419" s="33"/>
    </row>
    <row r="420" spans="2:8" s="1" customFormat="1" ht="16.8" customHeight="1">
      <c r="B420" s="33"/>
      <c r="C420" s="202" t="s">
        <v>19</v>
      </c>
      <c r="D420" s="202" t="s">
        <v>840</v>
      </c>
      <c r="E420" s="18" t="s">
        <v>19</v>
      </c>
      <c r="F420" s="203">
        <v>0</v>
      </c>
      <c r="H420" s="33"/>
    </row>
    <row r="421" spans="2:8" s="1" customFormat="1" ht="16.8" customHeight="1">
      <c r="B421" s="33"/>
      <c r="C421" s="202" t="s">
        <v>19</v>
      </c>
      <c r="D421" s="202" t="s">
        <v>841</v>
      </c>
      <c r="E421" s="18" t="s">
        <v>19</v>
      </c>
      <c r="F421" s="203">
        <v>37</v>
      </c>
      <c r="H421" s="33"/>
    </row>
    <row r="422" spans="2:8" s="1" customFormat="1" ht="16.8" customHeight="1">
      <c r="B422" s="33"/>
      <c r="C422" s="202" t="s">
        <v>807</v>
      </c>
      <c r="D422" s="202" t="s">
        <v>161</v>
      </c>
      <c r="E422" s="18" t="s">
        <v>19</v>
      </c>
      <c r="F422" s="203">
        <v>37</v>
      </c>
      <c r="H422" s="33"/>
    </row>
    <row r="423" spans="2:8" s="1" customFormat="1" ht="16.8" customHeight="1">
      <c r="B423" s="33"/>
      <c r="C423" s="204" t="s">
        <v>977</v>
      </c>
      <c r="H423" s="33"/>
    </row>
    <row r="424" spans="2:8" s="1" customFormat="1" ht="20.399999999999999">
      <c r="B424" s="33"/>
      <c r="C424" s="202" t="s">
        <v>836</v>
      </c>
      <c r="D424" s="202" t="s">
        <v>1073</v>
      </c>
      <c r="E424" s="18" t="s">
        <v>273</v>
      </c>
      <c r="F424" s="203">
        <v>37</v>
      </c>
      <c r="H424" s="33"/>
    </row>
    <row r="425" spans="2:8" s="1" customFormat="1" ht="16.8" customHeight="1">
      <c r="B425" s="33"/>
      <c r="C425" s="202" t="s">
        <v>857</v>
      </c>
      <c r="D425" s="202" t="s">
        <v>1074</v>
      </c>
      <c r="E425" s="18" t="s">
        <v>273</v>
      </c>
      <c r="F425" s="203">
        <v>111</v>
      </c>
      <c r="H425" s="33"/>
    </row>
    <row r="426" spans="2:8" s="1" customFormat="1" ht="16.8" customHeight="1">
      <c r="B426" s="33"/>
      <c r="C426" s="202" t="s">
        <v>663</v>
      </c>
      <c r="D426" s="202" t="s">
        <v>664</v>
      </c>
      <c r="E426" s="18" t="s">
        <v>264</v>
      </c>
      <c r="F426" s="203">
        <v>22.2</v>
      </c>
      <c r="H426" s="33"/>
    </row>
    <row r="427" spans="2:8" s="1" customFormat="1" ht="16.8" customHeight="1">
      <c r="B427" s="33"/>
      <c r="C427" s="202" t="s">
        <v>862</v>
      </c>
      <c r="D427" s="202" t="s">
        <v>863</v>
      </c>
      <c r="E427" s="18" t="s">
        <v>273</v>
      </c>
      <c r="F427" s="203">
        <v>111</v>
      </c>
      <c r="H427" s="33"/>
    </row>
    <row r="428" spans="2:8" s="1" customFormat="1" ht="16.8" customHeight="1">
      <c r="B428" s="33"/>
      <c r="C428" s="198" t="s">
        <v>1066</v>
      </c>
      <c r="D428" s="199" t="s">
        <v>19</v>
      </c>
      <c r="E428" s="200" t="s">
        <v>19</v>
      </c>
      <c r="F428" s="201">
        <v>0</v>
      </c>
      <c r="H428" s="33"/>
    </row>
    <row r="429" spans="2:8" s="1" customFormat="1" ht="16.8" customHeight="1">
      <c r="B429" s="33"/>
      <c r="C429" s="202" t="s">
        <v>19</v>
      </c>
      <c r="D429" s="202" t="s">
        <v>1067</v>
      </c>
      <c r="E429" s="18" t="s">
        <v>19</v>
      </c>
      <c r="F429" s="203">
        <v>0</v>
      </c>
      <c r="H429" s="33"/>
    </row>
    <row r="430" spans="2:8" s="1" customFormat="1" ht="16.8" customHeight="1">
      <c r="B430" s="33"/>
      <c r="C430" s="202" t="s">
        <v>1066</v>
      </c>
      <c r="D430" s="202" t="s">
        <v>161</v>
      </c>
      <c r="E430" s="18" t="s">
        <v>19</v>
      </c>
      <c r="F430" s="203">
        <v>0</v>
      </c>
      <c r="H430" s="33"/>
    </row>
    <row r="431" spans="2:8" s="1" customFormat="1" ht="7.35" customHeight="1">
      <c r="B431" s="42"/>
      <c r="C431" s="43"/>
      <c r="D431" s="43"/>
      <c r="E431" s="43"/>
      <c r="F431" s="43"/>
      <c r="G431" s="43"/>
      <c r="H431" s="33"/>
    </row>
    <row r="432" spans="2:8" s="1" customFormat="1" ht="10.199999999999999"/>
  </sheetData>
  <sheetProtection algorithmName="SHA-512" hashValue="Esoy/CKcuWQeE2i7Td4mahrkv+zLCQpFbYE682AyHAUZLN0G55ThgPmt5m10+7jaPpMn4OnxX2TQU19hrZdXcA==" saltValue="7mSEYE5DVeGdKuy7byZU4NR09odlIw70SQ9sNZZfNYyYYXxAjeXWiksxoLiGTzSfoOlnlOmBhV0kOyD6eyJa/Q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/>
  <cols>
    <col min="1" max="1" width="8.28515625" style="205" customWidth="1"/>
    <col min="2" max="2" width="1.7109375" style="205" customWidth="1"/>
    <col min="3" max="4" width="5" style="205" customWidth="1"/>
    <col min="5" max="5" width="11.7109375" style="205" customWidth="1"/>
    <col min="6" max="6" width="9.140625" style="205" customWidth="1"/>
    <col min="7" max="7" width="5" style="205" customWidth="1"/>
    <col min="8" max="8" width="77.85546875" style="205" customWidth="1"/>
    <col min="9" max="10" width="20" style="205" customWidth="1"/>
    <col min="11" max="11" width="1.7109375" style="205" customWidth="1"/>
  </cols>
  <sheetData>
    <row r="1" spans="2:11" customFormat="1" ht="37.5" customHeight="1"/>
    <row r="2" spans="2:11" customFormat="1" ht="7.5" customHeight="1">
      <c r="B2" s="206"/>
      <c r="C2" s="207"/>
      <c r="D2" s="207"/>
      <c r="E2" s="207"/>
      <c r="F2" s="207"/>
      <c r="G2" s="207"/>
      <c r="H2" s="207"/>
      <c r="I2" s="207"/>
      <c r="J2" s="207"/>
      <c r="K2" s="208"/>
    </row>
    <row r="3" spans="2:11" s="16" customFormat="1" ht="45" customHeight="1">
      <c r="B3" s="209"/>
      <c r="C3" s="333" t="s">
        <v>1075</v>
      </c>
      <c r="D3" s="333"/>
      <c r="E3" s="333"/>
      <c r="F3" s="333"/>
      <c r="G3" s="333"/>
      <c r="H3" s="333"/>
      <c r="I3" s="333"/>
      <c r="J3" s="333"/>
      <c r="K3" s="210"/>
    </row>
    <row r="4" spans="2:11" customFormat="1" ht="25.5" customHeight="1">
      <c r="B4" s="211"/>
      <c r="C4" s="332" t="s">
        <v>1076</v>
      </c>
      <c r="D4" s="332"/>
      <c r="E4" s="332"/>
      <c r="F4" s="332"/>
      <c r="G4" s="332"/>
      <c r="H4" s="332"/>
      <c r="I4" s="332"/>
      <c r="J4" s="332"/>
      <c r="K4" s="212"/>
    </row>
    <row r="5" spans="2:11" customFormat="1" ht="5.25" customHeight="1">
      <c r="B5" s="211"/>
      <c r="C5" s="213"/>
      <c r="D5" s="213"/>
      <c r="E5" s="213"/>
      <c r="F5" s="213"/>
      <c r="G5" s="213"/>
      <c r="H5" s="213"/>
      <c r="I5" s="213"/>
      <c r="J5" s="213"/>
      <c r="K5" s="212"/>
    </row>
    <row r="6" spans="2:11" customFormat="1" ht="15" customHeight="1">
      <c r="B6" s="211"/>
      <c r="C6" s="331" t="s">
        <v>1077</v>
      </c>
      <c r="D6" s="331"/>
      <c r="E6" s="331"/>
      <c r="F6" s="331"/>
      <c r="G6" s="331"/>
      <c r="H6" s="331"/>
      <c r="I6" s="331"/>
      <c r="J6" s="331"/>
      <c r="K6" s="212"/>
    </row>
    <row r="7" spans="2:11" customFormat="1" ht="15" customHeight="1">
      <c r="B7" s="215"/>
      <c r="C7" s="331" t="s">
        <v>1078</v>
      </c>
      <c r="D7" s="331"/>
      <c r="E7" s="331"/>
      <c r="F7" s="331"/>
      <c r="G7" s="331"/>
      <c r="H7" s="331"/>
      <c r="I7" s="331"/>
      <c r="J7" s="331"/>
      <c r="K7" s="212"/>
    </row>
    <row r="8" spans="2:11" customFormat="1" ht="12.75" customHeight="1">
      <c r="B8" s="215"/>
      <c r="C8" s="214"/>
      <c r="D8" s="214"/>
      <c r="E8" s="214"/>
      <c r="F8" s="214"/>
      <c r="G8" s="214"/>
      <c r="H8" s="214"/>
      <c r="I8" s="214"/>
      <c r="J8" s="214"/>
      <c r="K8" s="212"/>
    </row>
    <row r="9" spans="2:11" customFormat="1" ht="15" customHeight="1">
      <c r="B9" s="215"/>
      <c r="C9" s="331" t="s">
        <v>1079</v>
      </c>
      <c r="D9" s="331"/>
      <c r="E9" s="331"/>
      <c r="F9" s="331"/>
      <c r="G9" s="331"/>
      <c r="H9" s="331"/>
      <c r="I9" s="331"/>
      <c r="J9" s="331"/>
      <c r="K9" s="212"/>
    </row>
    <row r="10" spans="2:11" customFormat="1" ht="15" customHeight="1">
      <c r="B10" s="215"/>
      <c r="C10" s="214"/>
      <c r="D10" s="331" t="s">
        <v>1080</v>
      </c>
      <c r="E10" s="331"/>
      <c r="F10" s="331"/>
      <c r="G10" s="331"/>
      <c r="H10" s="331"/>
      <c r="I10" s="331"/>
      <c r="J10" s="331"/>
      <c r="K10" s="212"/>
    </row>
    <row r="11" spans="2:11" customFormat="1" ht="15" customHeight="1">
      <c r="B11" s="215"/>
      <c r="C11" s="216"/>
      <c r="D11" s="331" t="s">
        <v>1081</v>
      </c>
      <c r="E11" s="331"/>
      <c r="F11" s="331"/>
      <c r="G11" s="331"/>
      <c r="H11" s="331"/>
      <c r="I11" s="331"/>
      <c r="J11" s="331"/>
      <c r="K11" s="212"/>
    </row>
    <row r="12" spans="2:11" customFormat="1" ht="15" customHeight="1">
      <c r="B12" s="215"/>
      <c r="C12" s="216"/>
      <c r="D12" s="214"/>
      <c r="E12" s="214"/>
      <c r="F12" s="214"/>
      <c r="G12" s="214"/>
      <c r="H12" s="214"/>
      <c r="I12" s="214"/>
      <c r="J12" s="214"/>
      <c r="K12" s="212"/>
    </row>
    <row r="13" spans="2:11" customFormat="1" ht="15" customHeight="1">
      <c r="B13" s="215"/>
      <c r="C13" s="216"/>
      <c r="D13" s="217" t="s">
        <v>1082</v>
      </c>
      <c r="E13" s="214"/>
      <c r="F13" s="214"/>
      <c r="G13" s="214"/>
      <c r="H13" s="214"/>
      <c r="I13" s="214"/>
      <c r="J13" s="214"/>
      <c r="K13" s="212"/>
    </row>
    <row r="14" spans="2:11" customFormat="1" ht="12.75" customHeight="1">
      <c r="B14" s="215"/>
      <c r="C14" s="216"/>
      <c r="D14" s="216"/>
      <c r="E14" s="216"/>
      <c r="F14" s="216"/>
      <c r="G14" s="216"/>
      <c r="H14" s="216"/>
      <c r="I14" s="216"/>
      <c r="J14" s="216"/>
      <c r="K14" s="212"/>
    </row>
    <row r="15" spans="2:11" customFormat="1" ht="15" customHeight="1">
      <c r="B15" s="215"/>
      <c r="C15" s="216"/>
      <c r="D15" s="331" t="s">
        <v>1083</v>
      </c>
      <c r="E15" s="331"/>
      <c r="F15" s="331"/>
      <c r="G15" s="331"/>
      <c r="H15" s="331"/>
      <c r="I15" s="331"/>
      <c r="J15" s="331"/>
      <c r="K15" s="212"/>
    </row>
    <row r="16" spans="2:11" customFormat="1" ht="15" customHeight="1">
      <c r="B16" s="215"/>
      <c r="C16" s="216"/>
      <c r="D16" s="331" t="s">
        <v>1084</v>
      </c>
      <c r="E16" s="331"/>
      <c r="F16" s="331"/>
      <c r="G16" s="331"/>
      <c r="H16" s="331"/>
      <c r="I16" s="331"/>
      <c r="J16" s="331"/>
      <c r="K16" s="212"/>
    </row>
    <row r="17" spans="2:11" customFormat="1" ht="15" customHeight="1">
      <c r="B17" s="215"/>
      <c r="C17" s="216"/>
      <c r="D17" s="331" t="s">
        <v>1085</v>
      </c>
      <c r="E17" s="331"/>
      <c r="F17" s="331"/>
      <c r="G17" s="331"/>
      <c r="H17" s="331"/>
      <c r="I17" s="331"/>
      <c r="J17" s="331"/>
      <c r="K17" s="212"/>
    </row>
    <row r="18" spans="2:11" customFormat="1" ht="15" customHeight="1">
      <c r="B18" s="215"/>
      <c r="C18" s="216"/>
      <c r="D18" s="216"/>
      <c r="E18" s="218" t="s">
        <v>81</v>
      </c>
      <c r="F18" s="331" t="s">
        <v>1086</v>
      </c>
      <c r="G18" s="331"/>
      <c r="H18" s="331"/>
      <c r="I18" s="331"/>
      <c r="J18" s="331"/>
      <c r="K18" s="212"/>
    </row>
    <row r="19" spans="2:11" customFormat="1" ht="15" customHeight="1">
      <c r="B19" s="215"/>
      <c r="C19" s="216"/>
      <c r="D19" s="216"/>
      <c r="E19" s="218" t="s">
        <v>1087</v>
      </c>
      <c r="F19" s="331" t="s">
        <v>1088</v>
      </c>
      <c r="G19" s="331"/>
      <c r="H19" s="331"/>
      <c r="I19" s="331"/>
      <c r="J19" s="331"/>
      <c r="K19" s="212"/>
    </row>
    <row r="20" spans="2:11" customFormat="1" ht="15" customHeight="1">
      <c r="B20" s="215"/>
      <c r="C20" s="216"/>
      <c r="D20" s="216"/>
      <c r="E20" s="218" t="s">
        <v>1089</v>
      </c>
      <c r="F20" s="331" t="s">
        <v>1090</v>
      </c>
      <c r="G20" s="331"/>
      <c r="H20" s="331"/>
      <c r="I20" s="331"/>
      <c r="J20" s="331"/>
      <c r="K20" s="212"/>
    </row>
    <row r="21" spans="2:11" customFormat="1" ht="15" customHeight="1">
      <c r="B21" s="215"/>
      <c r="C21" s="216"/>
      <c r="D21" s="216"/>
      <c r="E21" s="218" t="s">
        <v>99</v>
      </c>
      <c r="F21" s="331" t="s">
        <v>1091</v>
      </c>
      <c r="G21" s="331"/>
      <c r="H21" s="331"/>
      <c r="I21" s="331"/>
      <c r="J21" s="331"/>
      <c r="K21" s="212"/>
    </row>
    <row r="22" spans="2:11" customFormat="1" ht="15" customHeight="1">
      <c r="B22" s="215"/>
      <c r="C22" s="216"/>
      <c r="D22" s="216"/>
      <c r="E22" s="218" t="s">
        <v>1092</v>
      </c>
      <c r="F22" s="331" t="s">
        <v>1093</v>
      </c>
      <c r="G22" s="331"/>
      <c r="H22" s="331"/>
      <c r="I22" s="331"/>
      <c r="J22" s="331"/>
      <c r="K22" s="212"/>
    </row>
    <row r="23" spans="2:11" customFormat="1" ht="15" customHeight="1">
      <c r="B23" s="215"/>
      <c r="C23" s="216"/>
      <c r="D23" s="216"/>
      <c r="E23" s="218" t="s">
        <v>1094</v>
      </c>
      <c r="F23" s="331" t="s">
        <v>1095</v>
      </c>
      <c r="G23" s="331"/>
      <c r="H23" s="331"/>
      <c r="I23" s="331"/>
      <c r="J23" s="331"/>
      <c r="K23" s="212"/>
    </row>
    <row r="24" spans="2:11" customFormat="1" ht="12.75" customHeight="1">
      <c r="B24" s="215"/>
      <c r="C24" s="216"/>
      <c r="D24" s="216"/>
      <c r="E24" s="216"/>
      <c r="F24" s="216"/>
      <c r="G24" s="216"/>
      <c r="H24" s="216"/>
      <c r="I24" s="216"/>
      <c r="J24" s="216"/>
      <c r="K24" s="212"/>
    </row>
    <row r="25" spans="2:11" customFormat="1" ht="15" customHeight="1">
      <c r="B25" s="215"/>
      <c r="C25" s="331" t="s">
        <v>1096</v>
      </c>
      <c r="D25" s="331"/>
      <c r="E25" s="331"/>
      <c r="F25" s="331"/>
      <c r="G25" s="331"/>
      <c r="H25" s="331"/>
      <c r="I25" s="331"/>
      <c r="J25" s="331"/>
      <c r="K25" s="212"/>
    </row>
    <row r="26" spans="2:11" customFormat="1" ht="15" customHeight="1">
      <c r="B26" s="215"/>
      <c r="C26" s="331" t="s">
        <v>1097</v>
      </c>
      <c r="D26" s="331"/>
      <c r="E26" s="331"/>
      <c r="F26" s="331"/>
      <c r="G26" s="331"/>
      <c r="H26" s="331"/>
      <c r="I26" s="331"/>
      <c r="J26" s="331"/>
      <c r="K26" s="212"/>
    </row>
    <row r="27" spans="2:11" customFormat="1" ht="15" customHeight="1">
      <c r="B27" s="215"/>
      <c r="C27" s="214"/>
      <c r="D27" s="331" t="s">
        <v>1098</v>
      </c>
      <c r="E27" s="331"/>
      <c r="F27" s="331"/>
      <c r="G27" s="331"/>
      <c r="H27" s="331"/>
      <c r="I27" s="331"/>
      <c r="J27" s="331"/>
      <c r="K27" s="212"/>
    </row>
    <row r="28" spans="2:11" customFormat="1" ht="15" customHeight="1">
      <c r="B28" s="215"/>
      <c r="C28" s="216"/>
      <c r="D28" s="331" t="s">
        <v>1099</v>
      </c>
      <c r="E28" s="331"/>
      <c r="F28" s="331"/>
      <c r="G28" s="331"/>
      <c r="H28" s="331"/>
      <c r="I28" s="331"/>
      <c r="J28" s="331"/>
      <c r="K28" s="212"/>
    </row>
    <row r="29" spans="2:11" customFormat="1" ht="12.75" customHeight="1">
      <c r="B29" s="215"/>
      <c r="C29" s="216"/>
      <c r="D29" s="216"/>
      <c r="E29" s="216"/>
      <c r="F29" s="216"/>
      <c r="G29" s="216"/>
      <c r="H29" s="216"/>
      <c r="I29" s="216"/>
      <c r="J29" s="216"/>
      <c r="K29" s="212"/>
    </row>
    <row r="30" spans="2:11" customFormat="1" ht="15" customHeight="1">
      <c r="B30" s="215"/>
      <c r="C30" s="216"/>
      <c r="D30" s="331" t="s">
        <v>1100</v>
      </c>
      <c r="E30" s="331"/>
      <c r="F30" s="331"/>
      <c r="G30" s="331"/>
      <c r="H30" s="331"/>
      <c r="I30" s="331"/>
      <c r="J30" s="331"/>
      <c r="K30" s="212"/>
    </row>
    <row r="31" spans="2:11" customFormat="1" ht="15" customHeight="1">
      <c r="B31" s="215"/>
      <c r="C31" s="216"/>
      <c r="D31" s="331" t="s">
        <v>1101</v>
      </c>
      <c r="E31" s="331"/>
      <c r="F31" s="331"/>
      <c r="G31" s="331"/>
      <c r="H31" s="331"/>
      <c r="I31" s="331"/>
      <c r="J31" s="331"/>
      <c r="K31" s="212"/>
    </row>
    <row r="32" spans="2:11" customFormat="1" ht="12.75" customHeight="1">
      <c r="B32" s="215"/>
      <c r="C32" s="216"/>
      <c r="D32" s="216"/>
      <c r="E32" s="216"/>
      <c r="F32" s="216"/>
      <c r="G32" s="216"/>
      <c r="H32" s="216"/>
      <c r="I32" s="216"/>
      <c r="J32" s="216"/>
      <c r="K32" s="212"/>
    </row>
    <row r="33" spans="2:11" customFormat="1" ht="15" customHeight="1">
      <c r="B33" s="215"/>
      <c r="C33" s="216"/>
      <c r="D33" s="331" t="s">
        <v>1102</v>
      </c>
      <c r="E33" s="331"/>
      <c r="F33" s="331"/>
      <c r="G33" s="331"/>
      <c r="H33" s="331"/>
      <c r="I33" s="331"/>
      <c r="J33" s="331"/>
      <c r="K33" s="212"/>
    </row>
    <row r="34" spans="2:11" customFormat="1" ht="15" customHeight="1">
      <c r="B34" s="215"/>
      <c r="C34" s="216"/>
      <c r="D34" s="331" t="s">
        <v>1103</v>
      </c>
      <c r="E34" s="331"/>
      <c r="F34" s="331"/>
      <c r="G34" s="331"/>
      <c r="H34" s="331"/>
      <c r="I34" s="331"/>
      <c r="J34" s="331"/>
      <c r="K34" s="212"/>
    </row>
    <row r="35" spans="2:11" customFormat="1" ht="15" customHeight="1">
      <c r="B35" s="215"/>
      <c r="C35" s="216"/>
      <c r="D35" s="331" t="s">
        <v>1104</v>
      </c>
      <c r="E35" s="331"/>
      <c r="F35" s="331"/>
      <c r="G35" s="331"/>
      <c r="H35" s="331"/>
      <c r="I35" s="331"/>
      <c r="J35" s="331"/>
      <c r="K35" s="212"/>
    </row>
    <row r="36" spans="2:11" customFormat="1" ht="15" customHeight="1">
      <c r="B36" s="215"/>
      <c r="C36" s="216"/>
      <c r="D36" s="214"/>
      <c r="E36" s="217" t="s">
        <v>134</v>
      </c>
      <c r="F36" s="214"/>
      <c r="G36" s="331" t="s">
        <v>1105</v>
      </c>
      <c r="H36" s="331"/>
      <c r="I36" s="331"/>
      <c r="J36" s="331"/>
      <c r="K36" s="212"/>
    </row>
    <row r="37" spans="2:11" customFormat="1" ht="30.75" customHeight="1">
      <c r="B37" s="215"/>
      <c r="C37" s="216"/>
      <c r="D37" s="214"/>
      <c r="E37" s="217" t="s">
        <v>1106</v>
      </c>
      <c r="F37" s="214"/>
      <c r="G37" s="331" t="s">
        <v>1107</v>
      </c>
      <c r="H37" s="331"/>
      <c r="I37" s="331"/>
      <c r="J37" s="331"/>
      <c r="K37" s="212"/>
    </row>
    <row r="38" spans="2:11" customFormat="1" ht="15" customHeight="1">
      <c r="B38" s="215"/>
      <c r="C38" s="216"/>
      <c r="D38" s="214"/>
      <c r="E38" s="217" t="s">
        <v>55</v>
      </c>
      <c r="F38" s="214"/>
      <c r="G38" s="331" t="s">
        <v>1108</v>
      </c>
      <c r="H38" s="331"/>
      <c r="I38" s="331"/>
      <c r="J38" s="331"/>
      <c r="K38" s="212"/>
    </row>
    <row r="39" spans="2:11" customFormat="1" ht="15" customHeight="1">
      <c r="B39" s="215"/>
      <c r="C39" s="216"/>
      <c r="D39" s="214"/>
      <c r="E39" s="217" t="s">
        <v>56</v>
      </c>
      <c r="F39" s="214"/>
      <c r="G39" s="331" t="s">
        <v>1109</v>
      </c>
      <c r="H39" s="331"/>
      <c r="I39" s="331"/>
      <c r="J39" s="331"/>
      <c r="K39" s="212"/>
    </row>
    <row r="40" spans="2:11" customFormat="1" ht="15" customHeight="1">
      <c r="B40" s="215"/>
      <c r="C40" s="216"/>
      <c r="D40" s="214"/>
      <c r="E40" s="217" t="s">
        <v>135</v>
      </c>
      <c r="F40" s="214"/>
      <c r="G40" s="331" t="s">
        <v>1110</v>
      </c>
      <c r="H40" s="331"/>
      <c r="I40" s="331"/>
      <c r="J40" s="331"/>
      <c r="K40" s="212"/>
    </row>
    <row r="41" spans="2:11" customFormat="1" ht="15" customHeight="1">
      <c r="B41" s="215"/>
      <c r="C41" s="216"/>
      <c r="D41" s="214"/>
      <c r="E41" s="217" t="s">
        <v>136</v>
      </c>
      <c r="F41" s="214"/>
      <c r="G41" s="331" t="s">
        <v>1111</v>
      </c>
      <c r="H41" s="331"/>
      <c r="I41" s="331"/>
      <c r="J41" s="331"/>
      <c r="K41" s="212"/>
    </row>
    <row r="42" spans="2:11" customFormat="1" ht="15" customHeight="1">
      <c r="B42" s="215"/>
      <c r="C42" s="216"/>
      <c r="D42" s="214"/>
      <c r="E42" s="217" t="s">
        <v>1112</v>
      </c>
      <c r="F42" s="214"/>
      <c r="G42" s="331" t="s">
        <v>1113</v>
      </c>
      <c r="H42" s="331"/>
      <c r="I42" s="331"/>
      <c r="J42" s="331"/>
      <c r="K42" s="212"/>
    </row>
    <row r="43" spans="2:11" customFormat="1" ht="15" customHeight="1">
      <c r="B43" s="215"/>
      <c r="C43" s="216"/>
      <c r="D43" s="214"/>
      <c r="E43" s="217"/>
      <c r="F43" s="214"/>
      <c r="G43" s="331" t="s">
        <v>1114</v>
      </c>
      <c r="H43" s="331"/>
      <c r="I43" s="331"/>
      <c r="J43" s="331"/>
      <c r="K43" s="212"/>
    </row>
    <row r="44" spans="2:11" customFormat="1" ht="15" customHeight="1">
      <c r="B44" s="215"/>
      <c r="C44" s="216"/>
      <c r="D44" s="214"/>
      <c r="E44" s="217" t="s">
        <v>1115</v>
      </c>
      <c r="F44" s="214"/>
      <c r="G44" s="331" t="s">
        <v>1116</v>
      </c>
      <c r="H44" s="331"/>
      <c r="I44" s="331"/>
      <c r="J44" s="331"/>
      <c r="K44" s="212"/>
    </row>
    <row r="45" spans="2:11" customFormat="1" ht="15" customHeight="1">
      <c r="B45" s="215"/>
      <c r="C45" s="216"/>
      <c r="D45" s="214"/>
      <c r="E45" s="217" t="s">
        <v>138</v>
      </c>
      <c r="F45" s="214"/>
      <c r="G45" s="331" t="s">
        <v>1117</v>
      </c>
      <c r="H45" s="331"/>
      <c r="I45" s="331"/>
      <c r="J45" s="331"/>
      <c r="K45" s="212"/>
    </row>
    <row r="46" spans="2:11" customFormat="1" ht="12.75" customHeight="1">
      <c r="B46" s="215"/>
      <c r="C46" s="216"/>
      <c r="D46" s="214"/>
      <c r="E46" s="214"/>
      <c r="F46" s="214"/>
      <c r="G46" s="214"/>
      <c r="H46" s="214"/>
      <c r="I46" s="214"/>
      <c r="J46" s="214"/>
      <c r="K46" s="212"/>
    </row>
    <row r="47" spans="2:11" customFormat="1" ht="15" customHeight="1">
      <c r="B47" s="215"/>
      <c r="C47" s="216"/>
      <c r="D47" s="331" t="s">
        <v>1118</v>
      </c>
      <c r="E47" s="331"/>
      <c r="F47" s="331"/>
      <c r="G47" s="331"/>
      <c r="H47" s="331"/>
      <c r="I47" s="331"/>
      <c r="J47" s="331"/>
      <c r="K47" s="212"/>
    </row>
    <row r="48" spans="2:11" customFormat="1" ht="15" customHeight="1">
      <c r="B48" s="215"/>
      <c r="C48" s="216"/>
      <c r="D48" s="216"/>
      <c r="E48" s="331" t="s">
        <v>1119</v>
      </c>
      <c r="F48" s="331"/>
      <c r="G48" s="331"/>
      <c r="H48" s="331"/>
      <c r="I48" s="331"/>
      <c r="J48" s="331"/>
      <c r="K48" s="212"/>
    </row>
    <row r="49" spans="2:11" customFormat="1" ht="15" customHeight="1">
      <c r="B49" s="215"/>
      <c r="C49" s="216"/>
      <c r="D49" s="216"/>
      <c r="E49" s="331" t="s">
        <v>1120</v>
      </c>
      <c r="F49" s="331"/>
      <c r="G49" s="331"/>
      <c r="H49" s="331"/>
      <c r="I49" s="331"/>
      <c r="J49" s="331"/>
      <c r="K49" s="212"/>
    </row>
    <row r="50" spans="2:11" customFormat="1" ht="15" customHeight="1">
      <c r="B50" s="215"/>
      <c r="C50" s="216"/>
      <c r="D50" s="216"/>
      <c r="E50" s="331" t="s">
        <v>1121</v>
      </c>
      <c r="F50" s="331"/>
      <c r="G50" s="331"/>
      <c r="H50" s="331"/>
      <c r="I50" s="331"/>
      <c r="J50" s="331"/>
      <c r="K50" s="212"/>
    </row>
    <row r="51" spans="2:11" customFormat="1" ht="15" customHeight="1">
      <c r="B51" s="215"/>
      <c r="C51" s="216"/>
      <c r="D51" s="331" t="s">
        <v>1122</v>
      </c>
      <c r="E51" s="331"/>
      <c r="F51" s="331"/>
      <c r="G51" s="331"/>
      <c r="H51" s="331"/>
      <c r="I51" s="331"/>
      <c r="J51" s="331"/>
      <c r="K51" s="212"/>
    </row>
    <row r="52" spans="2:11" customFormat="1" ht="25.5" customHeight="1">
      <c r="B52" s="211"/>
      <c r="C52" s="332" t="s">
        <v>1123</v>
      </c>
      <c r="D52" s="332"/>
      <c r="E52" s="332"/>
      <c r="F52" s="332"/>
      <c r="G52" s="332"/>
      <c r="H52" s="332"/>
      <c r="I52" s="332"/>
      <c r="J52" s="332"/>
      <c r="K52" s="212"/>
    </row>
    <row r="53" spans="2:11" customFormat="1" ht="5.25" customHeight="1">
      <c r="B53" s="211"/>
      <c r="C53" s="213"/>
      <c r="D53" s="213"/>
      <c r="E53" s="213"/>
      <c r="F53" s="213"/>
      <c r="G53" s="213"/>
      <c r="H53" s="213"/>
      <c r="I53" s="213"/>
      <c r="J53" s="213"/>
      <c r="K53" s="212"/>
    </row>
    <row r="54" spans="2:11" customFormat="1" ht="15" customHeight="1">
      <c r="B54" s="211"/>
      <c r="C54" s="331" t="s">
        <v>1124</v>
      </c>
      <c r="D54" s="331"/>
      <c r="E54" s="331"/>
      <c r="F54" s="331"/>
      <c r="G54" s="331"/>
      <c r="H54" s="331"/>
      <c r="I54" s="331"/>
      <c r="J54" s="331"/>
      <c r="K54" s="212"/>
    </row>
    <row r="55" spans="2:11" customFormat="1" ht="15" customHeight="1">
      <c r="B55" s="211"/>
      <c r="C55" s="331" t="s">
        <v>1125</v>
      </c>
      <c r="D55" s="331"/>
      <c r="E55" s="331"/>
      <c r="F55" s="331"/>
      <c r="G55" s="331"/>
      <c r="H55" s="331"/>
      <c r="I55" s="331"/>
      <c r="J55" s="331"/>
      <c r="K55" s="212"/>
    </row>
    <row r="56" spans="2:11" customFormat="1" ht="12.75" customHeight="1">
      <c r="B56" s="211"/>
      <c r="C56" s="214"/>
      <c r="D56" s="214"/>
      <c r="E56" s="214"/>
      <c r="F56" s="214"/>
      <c r="G56" s="214"/>
      <c r="H56" s="214"/>
      <c r="I56" s="214"/>
      <c r="J56" s="214"/>
      <c r="K56" s="212"/>
    </row>
    <row r="57" spans="2:11" customFormat="1" ht="15" customHeight="1">
      <c r="B57" s="211"/>
      <c r="C57" s="331" t="s">
        <v>1126</v>
      </c>
      <c r="D57" s="331"/>
      <c r="E57" s="331"/>
      <c r="F57" s="331"/>
      <c r="G57" s="331"/>
      <c r="H57" s="331"/>
      <c r="I57" s="331"/>
      <c r="J57" s="331"/>
      <c r="K57" s="212"/>
    </row>
    <row r="58" spans="2:11" customFormat="1" ht="15" customHeight="1">
      <c r="B58" s="211"/>
      <c r="C58" s="216"/>
      <c r="D58" s="331" t="s">
        <v>1127</v>
      </c>
      <c r="E58" s="331"/>
      <c r="F58" s="331"/>
      <c r="G58" s="331"/>
      <c r="H58" s="331"/>
      <c r="I58" s="331"/>
      <c r="J58" s="331"/>
      <c r="K58" s="212"/>
    </row>
    <row r="59" spans="2:11" customFormat="1" ht="15" customHeight="1">
      <c r="B59" s="211"/>
      <c r="C59" s="216"/>
      <c r="D59" s="331" t="s">
        <v>1128</v>
      </c>
      <c r="E59" s="331"/>
      <c r="F59" s="331"/>
      <c r="G59" s="331"/>
      <c r="H59" s="331"/>
      <c r="I59" s="331"/>
      <c r="J59" s="331"/>
      <c r="K59" s="212"/>
    </row>
    <row r="60" spans="2:11" customFormat="1" ht="15" customHeight="1">
      <c r="B60" s="211"/>
      <c r="C60" s="216"/>
      <c r="D60" s="331" t="s">
        <v>1129</v>
      </c>
      <c r="E60" s="331"/>
      <c r="F60" s="331"/>
      <c r="G60" s="331"/>
      <c r="H60" s="331"/>
      <c r="I60" s="331"/>
      <c r="J60" s="331"/>
      <c r="K60" s="212"/>
    </row>
    <row r="61" spans="2:11" customFormat="1" ht="15" customHeight="1">
      <c r="B61" s="211"/>
      <c r="C61" s="216"/>
      <c r="D61" s="331" t="s">
        <v>1130</v>
      </c>
      <c r="E61" s="331"/>
      <c r="F61" s="331"/>
      <c r="G61" s="331"/>
      <c r="H61" s="331"/>
      <c r="I61" s="331"/>
      <c r="J61" s="331"/>
      <c r="K61" s="212"/>
    </row>
    <row r="62" spans="2:11" customFormat="1" ht="15" customHeight="1">
      <c r="B62" s="211"/>
      <c r="C62" s="216"/>
      <c r="D62" s="334" t="s">
        <v>1131</v>
      </c>
      <c r="E62" s="334"/>
      <c r="F62" s="334"/>
      <c r="G62" s="334"/>
      <c r="H62" s="334"/>
      <c r="I62" s="334"/>
      <c r="J62" s="334"/>
      <c r="K62" s="212"/>
    </row>
    <row r="63" spans="2:11" customFormat="1" ht="15" customHeight="1">
      <c r="B63" s="211"/>
      <c r="C63" s="216"/>
      <c r="D63" s="331" t="s">
        <v>1132</v>
      </c>
      <c r="E63" s="331"/>
      <c r="F63" s="331"/>
      <c r="G63" s="331"/>
      <c r="H63" s="331"/>
      <c r="I63" s="331"/>
      <c r="J63" s="331"/>
      <c r="K63" s="212"/>
    </row>
    <row r="64" spans="2:11" customFormat="1" ht="12.75" customHeight="1">
      <c r="B64" s="211"/>
      <c r="C64" s="216"/>
      <c r="D64" s="216"/>
      <c r="E64" s="219"/>
      <c r="F64" s="216"/>
      <c r="G64" s="216"/>
      <c r="H64" s="216"/>
      <c r="I64" s="216"/>
      <c r="J64" s="216"/>
      <c r="K64" s="212"/>
    </row>
    <row r="65" spans="2:11" customFormat="1" ht="15" customHeight="1">
      <c r="B65" s="211"/>
      <c r="C65" s="216"/>
      <c r="D65" s="331" t="s">
        <v>1133</v>
      </c>
      <c r="E65" s="331"/>
      <c r="F65" s="331"/>
      <c r="G65" s="331"/>
      <c r="H65" s="331"/>
      <c r="I65" s="331"/>
      <c r="J65" s="331"/>
      <c r="K65" s="212"/>
    </row>
    <row r="66" spans="2:11" customFormat="1" ht="15" customHeight="1">
      <c r="B66" s="211"/>
      <c r="C66" s="216"/>
      <c r="D66" s="334" t="s">
        <v>1134</v>
      </c>
      <c r="E66" s="334"/>
      <c r="F66" s="334"/>
      <c r="G66" s="334"/>
      <c r="H66" s="334"/>
      <c r="I66" s="334"/>
      <c r="J66" s="334"/>
      <c r="K66" s="212"/>
    </row>
    <row r="67" spans="2:11" customFormat="1" ht="15" customHeight="1">
      <c r="B67" s="211"/>
      <c r="C67" s="216"/>
      <c r="D67" s="331" t="s">
        <v>1135</v>
      </c>
      <c r="E67" s="331"/>
      <c r="F67" s="331"/>
      <c r="G67" s="331"/>
      <c r="H67" s="331"/>
      <c r="I67" s="331"/>
      <c r="J67" s="331"/>
      <c r="K67" s="212"/>
    </row>
    <row r="68" spans="2:11" customFormat="1" ht="15" customHeight="1">
      <c r="B68" s="211"/>
      <c r="C68" s="216"/>
      <c r="D68" s="331" t="s">
        <v>1136</v>
      </c>
      <c r="E68" s="331"/>
      <c r="F68" s="331"/>
      <c r="G68" s="331"/>
      <c r="H68" s="331"/>
      <c r="I68" s="331"/>
      <c r="J68" s="331"/>
      <c r="K68" s="212"/>
    </row>
    <row r="69" spans="2:11" customFormat="1" ht="15" customHeight="1">
      <c r="B69" s="211"/>
      <c r="C69" s="216"/>
      <c r="D69" s="331" t="s">
        <v>1137</v>
      </c>
      <c r="E69" s="331"/>
      <c r="F69" s="331"/>
      <c r="G69" s="331"/>
      <c r="H69" s="331"/>
      <c r="I69" s="331"/>
      <c r="J69" s="331"/>
      <c r="K69" s="212"/>
    </row>
    <row r="70" spans="2:11" customFormat="1" ht="15" customHeight="1">
      <c r="B70" s="211"/>
      <c r="C70" s="216"/>
      <c r="D70" s="331" t="s">
        <v>1138</v>
      </c>
      <c r="E70" s="331"/>
      <c r="F70" s="331"/>
      <c r="G70" s="331"/>
      <c r="H70" s="331"/>
      <c r="I70" s="331"/>
      <c r="J70" s="331"/>
      <c r="K70" s="212"/>
    </row>
    <row r="71" spans="2:11" customFormat="1" ht="12.75" customHeight="1">
      <c r="B71" s="220"/>
      <c r="C71" s="221"/>
      <c r="D71" s="221"/>
      <c r="E71" s="221"/>
      <c r="F71" s="221"/>
      <c r="G71" s="221"/>
      <c r="H71" s="221"/>
      <c r="I71" s="221"/>
      <c r="J71" s="221"/>
      <c r="K71" s="222"/>
    </row>
    <row r="72" spans="2:11" customFormat="1" ht="18.75" customHeight="1">
      <c r="B72" s="223"/>
      <c r="C72" s="223"/>
      <c r="D72" s="223"/>
      <c r="E72" s="223"/>
      <c r="F72" s="223"/>
      <c r="G72" s="223"/>
      <c r="H72" s="223"/>
      <c r="I72" s="223"/>
      <c r="J72" s="223"/>
      <c r="K72" s="224"/>
    </row>
    <row r="73" spans="2:11" customFormat="1" ht="18.75" customHeight="1">
      <c r="B73" s="224"/>
      <c r="C73" s="224"/>
      <c r="D73" s="224"/>
      <c r="E73" s="224"/>
      <c r="F73" s="224"/>
      <c r="G73" s="224"/>
      <c r="H73" s="224"/>
      <c r="I73" s="224"/>
      <c r="J73" s="224"/>
      <c r="K73" s="224"/>
    </row>
    <row r="74" spans="2:11" customFormat="1" ht="7.5" customHeight="1">
      <c r="B74" s="225"/>
      <c r="C74" s="226"/>
      <c r="D74" s="226"/>
      <c r="E74" s="226"/>
      <c r="F74" s="226"/>
      <c r="G74" s="226"/>
      <c r="H74" s="226"/>
      <c r="I74" s="226"/>
      <c r="J74" s="226"/>
      <c r="K74" s="227"/>
    </row>
    <row r="75" spans="2:11" customFormat="1" ht="45" customHeight="1">
      <c r="B75" s="228"/>
      <c r="C75" s="335" t="s">
        <v>1139</v>
      </c>
      <c r="D75" s="335"/>
      <c r="E75" s="335"/>
      <c r="F75" s="335"/>
      <c r="G75" s="335"/>
      <c r="H75" s="335"/>
      <c r="I75" s="335"/>
      <c r="J75" s="335"/>
      <c r="K75" s="229"/>
    </row>
    <row r="76" spans="2:11" customFormat="1" ht="17.25" customHeight="1">
      <c r="B76" s="228"/>
      <c r="C76" s="230" t="s">
        <v>1140</v>
      </c>
      <c r="D76" s="230"/>
      <c r="E76" s="230"/>
      <c r="F76" s="230" t="s">
        <v>1141</v>
      </c>
      <c r="G76" s="231"/>
      <c r="H76" s="230" t="s">
        <v>56</v>
      </c>
      <c r="I76" s="230" t="s">
        <v>59</v>
      </c>
      <c r="J76" s="230" t="s">
        <v>1142</v>
      </c>
      <c r="K76" s="229"/>
    </row>
    <row r="77" spans="2:11" customFormat="1" ht="17.25" customHeight="1">
      <c r="B77" s="228"/>
      <c r="C77" s="232" t="s">
        <v>1143</v>
      </c>
      <c r="D77" s="232"/>
      <c r="E77" s="232"/>
      <c r="F77" s="233" t="s">
        <v>1144</v>
      </c>
      <c r="G77" s="234"/>
      <c r="H77" s="232"/>
      <c r="I77" s="232"/>
      <c r="J77" s="232" t="s">
        <v>1145</v>
      </c>
      <c r="K77" s="229"/>
    </row>
    <row r="78" spans="2:11" customFormat="1" ht="5.25" customHeight="1">
      <c r="B78" s="228"/>
      <c r="C78" s="235"/>
      <c r="D78" s="235"/>
      <c r="E78" s="235"/>
      <c r="F78" s="235"/>
      <c r="G78" s="236"/>
      <c r="H78" s="235"/>
      <c r="I78" s="235"/>
      <c r="J78" s="235"/>
      <c r="K78" s="229"/>
    </row>
    <row r="79" spans="2:11" customFormat="1" ht="15" customHeight="1">
      <c r="B79" s="228"/>
      <c r="C79" s="217" t="s">
        <v>55</v>
      </c>
      <c r="D79" s="237"/>
      <c r="E79" s="237"/>
      <c r="F79" s="238" t="s">
        <v>1146</v>
      </c>
      <c r="G79" s="239"/>
      <c r="H79" s="217" t="s">
        <v>1147</v>
      </c>
      <c r="I79" s="217" t="s">
        <v>1148</v>
      </c>
      <c r="J79" s="217">
        <v>20</v>
      </c>
      <c r="K79" s="229"/>
    </row>
    <row r="80" spans="2:11" customFormat="1" ht="15" customHeight="1">
      <c r="B80" s="228"/>
      <c r="C80" s="217" t="s">
        <v>1149</v>
      </c>
      <c r="D80" s="217"/>
      <c r="E80" s="217"/>
      <c r="F80" s="238" t="s">
        <v>1146</v>
      </c>
      <c r="G80" s="239"/>
      <c r="H80" s="217" t="s">
        <v>1150</v>
      </c>
      <c r="I80" s="217" t="s">
        <v>1148</v>
      </c>
      <c r="J80" s="217">
        <v>120</v>
      </c>
      <c r="K80" s="229"/>
    </row>
    <row r="81" spans="2:11" customFormat="1" ht="15" customHeight="1">
      <c r="B81" s="240"/>
      <c r="C81" s="217" t="s">
        <v>1151</v>
      </c>
      <c r="D81" s="217"/>
      <c r="E81" s="217"/>
      <c r="F81" s="238" t="s">
        <v>1152</v>
      </c>
      <c r="G81" s="239"/>
      <c r="H81" s="217" t="s">
        <v>1153</v>
      </c>
      <c r="I81" s="217" t="s">
        <v>1148</v>
      </c>
      <c r="J81" s="217">
        <v>50</v>
      </c>
      <c r="K81" s="229"/>
    </row>
    <row r="82" spans="2:11" customFormat="1" ht="15" customHeight="1">
      <c r="B82" s="240"/>
      <c r="C82" s="217" t="s">
        <v>1154</v>
      </c>
      <c r="D82" s="217"/>
      <c r="E82" s="217"/>
      <c r="F82" s="238" t="s">
        <v>1146</v>
      </c>
      <c r="G82" s="239"/>
      <c r="H82" s="217" t="s">
        <v>1155</v>
      </c>
      <c r="I82" s="217" t="s">
        <v>1156</v>
      </c>
      <c r="J82" s="217"/>
      <c r="K82" s="229"/>
    </row>
    <row r="83" spans="2:11" customFormat="1" ht="15" customHeight="1">
      <c r="B83" s="240"/>
      <c r="C83" s="217" t="s">
        <v>1157</v>
      </c>
      <c r="D83" s="217"/>
      <c r="E83" s="217"/>
      <c r="F83" s="238" t="s">
        <v>1152</v>
      </c>
      <c r="G83" s="217"/>
      <c r="H83" s="217" t="s">
        <v>1158</v>
      </c>
      <c r="I83" s="217" t="s">
        <v>1148</v>
      </c>
      <c r="J83" s="217">
        <v>15</v>
      </c>
      <c r="K83" s="229"/>
    </row>
    <row r="84" spans="2:11" customFormat="1" ht="15" customHeight="1">
      <c r="B84" s="240"/>
      <c r="C84" s="217" t="s">
        <v>1159</v>
      </c>
      <c r="D84" s="217"/>
      <c r="E84" s="217"/>
      <c r="F84" s="238" t="s">
        <v>1152</v>
      </c>
      <c r="G84" s="217"/>
      <c r="H84" s="217" t="s">
        <v>1160</v>
      </c>
      <c r="I84" s="217" t="s">
        <v>1148</v>
      </c>
      <c r="J84" s="217">
        <v>15</v>
      </c>
      <c r="K84" s="229"/>
    </row>
    <row r="85" spans="2:11" customFormat="1" ht="15" customHeight="1">
      <c r="B85" s="240"/>
      <c r="C85" s="217" t="s">
        <v>1161</v>
      </c>
      <c r="D85" s="217"/>
      <c r="E85" s="217"/>
      <c r="F85" s="238" t="s">
        <v>1152</v>
      </c>
      <c r="G85" s="217"/>
      <c r="H85" s="217" t="s">
        <v>1162</v>
      </c>
      <c r="I85" s="217" t="s">
        <v>1148</v>
      </c>
      <c r="J85" s="217">
        <v>20</v>
      </c>
      <c r="K85" s="229"/>
    </row>
    <row r="86" spans="2:11" customFormat="1" ht="15" customHeight="1">
      <c r="B86" s="240"/>
      <c r="C86" s="217" t="s">
        <v>1163</v>
      </c>
      <c r="D86" s="217"/>
      <c r="E86" s="217"/>
      <c r="F86" s="238" t="s">
        <v>1152</v>
      </c>
      <c r="G86" s="217"/>
      <c r="H86" s="217" t="s">
        <v>1164</v>
      </c>
      <c r="I86" s="217" t="s">
        <v>1148</v>
      </c>
      <c r="J86" s="217">
        <v>20</v>
      </c>
      <c r="K86" s="229"/>
    </row>
    <row r="87" spans="2:11" customFormat="1" ht="15" customHeight="1">
      <c r="B87" s="240"/>
      <c r="C87" s="217" t="s">
        <v>1165</v>
      </c>
      <c r="D87" s="217"/>
      <c r="E87" s="217"/>
      <c r="F87" s="238" t="s">
        <v>1152</v>
      </c>
      <c r="G87" s="239"/>
      <c r="H87" s="217" t="s">
        <v>1166</v>
      </c>
      <c r="I87" s="217" t="s">
        <v>1148</v>
      </c>
      <c r="J87" s="217">
        <v>50</v>
      </c>
      <c r="K87" s="229"/>
    </row>
    <row r="88" spans="2:11" customFormat="1" ht="15" customHeight="1">
      <c r="B88" s="240"/>
      <c r="C88" s="217" t="s">
        <v>1167</v>
      </c>
      <c r="D88" s="217"/>
      <c r="E88" s="217"/>
      <c r="F88" s="238" t="s">
        <v>1152</v>
      </c>
      <c r="G88" s="239"/>
      <c r="H88" s="217" t="s">
        <v>1168</v>
      </c>
      <c r="I88" s="217" t="s">
        <v>1148</v>
      </c>
      <c r="J88" s="217">
        <v>20</v>
      </c>
      <c r="K88" s="229"/>
    </row>
    <row r="89" spans="2:11" customFormat="1" ht="15" customHeight="1">
      <c r="B89" s="240"/>
      <c r="C89" s="217" t="s">
        <v>1169</v>
      </c>
      <c r="D89" s="217"/>
      <c r="E89" s="217"/>
      <c r="F89" s="238" t="s">
        <v>1152</v>
      </c>
      <c r="G89" s="239"/>
      <c r="H89" s="217" t="s">
        <v>1170</v>
      </c>
      <c r="I89" s="217" t="s">
        <v>1148</v>
      </c>
      <c r="J89" s="217">
        <v>20</v>
      </c>
      <c r="K89" s="229"/>
    </row>
    <row r="90" spans="2:11" customFormat="1" ht="15" customHeight="1">
      <c r="B90" s="240"/>
      <c r="C90" s="217" t="s">
        <v>1171</v>
      </c>
      <c r="D90" s="217"/>
      <c r="E90" s="217"/>
      <c r="F90" s="238" t="s">
        <v>1152</v>
      </c>
      <c r="G90" s="239"/>
      <c r="H90" s="217" t="s">
        <v>1172</v>
      </c>
      <c r="I90" s="217" t="s">
        <v>1148</v>
      </c>
      <c r="J90" s="217">
        <v>50</v>
      </c>
      <c r="K90" s="229"/>
    </row>
    <row r="91" spans="2:11" customFormat="1" ht="15" customHeight="1">
      <c r="B91" s="240"/>
      <c r="C91" s="217" t="s">
        <v>1173</v>
      </c>
      <c r="D91" s="217"/>
      <c r="E91" s="217"/>
      <c r="F91" s="238" t="s">
        <v>1152</v>
      </c>
      <c r="G91" s="239"/>
      <c r="H91" s="217" t="s">
        <v>1173</v>
      </c>
      <c r="I91" s="217" t="s">
        <v>1148</v>
      </c>
      <c r="J91" s="217">
        <v>50</v>
      </c>
      <c r="K91" s="229"/>
    </row>
    <row r="92" spans="2:11" customFormat="1" ht="15" customHeight="1">
      <c r="B92" s="240"/>
      <c r="C92" s="217" t="s">
        <v>1174</v>
      </c>
      <c r="D92" s="217"/>
      <c r="E92" s="217"/>
      <c r="F92" s="238" t="s">
        <v>1152</v>
      </c>
      <c r="G92" s="239"/>
      <c r="H92" s="217" t="s">
        <v>1175</v>
      </c>
      <c r="I92" s="217" t="s">
        <v>1148</v>
      </c>
      <c r="J92" s="217">
        <v>255</v>
      </c>
      <c r="K92" s="229"/>
    </row>
    <row r="93" spans="2:11" customFormat="1" ht="15" customHeight="1">
      <c r="B93" s="240"/>
      <c r="C93" s="217" t="s">
        <v>1176</v>
      </c>
      <c r="D93" s="217"/>
      <c r="E93" s="217"/>
      <c r="F93" s="238" t="s">
        <v>1146</v>
      </c>
      <c r="G93" s="239"/>
      <c r="H93" s="217" t="s">
        <v>1177</v>
      </c>
      <c r="I93" s="217" t="s">
        <v>1178</v>
      </c>
      <c r="J93" s="217"/>
      <c r="K93" s="229"/>
    </row>
    <row r="94" spans="2:11" customFormat="1" ht="15" customHeight="1">
      <c r="B94" s="240"/>
      <c r="C94" s="217" t="s">
        <v>1179</v>
      </c>
      <c r="D94" s="217"/>
      <c r="E94" s="217"/>
      <c r="F94" s="238" t="s">
        <v>1146</v>
      </c>
      <c r="G94" s="239"/>
      <c r="H94" s="217" t="s">
        <v>1180</v>
      </c>
      <c r="I94" s="217" t="s">
        <v>1181</v>
      </c>
      <c r="J94" s="217"/>
      <c r="K94" s="229"/>
    </row>
    <row r="95" spans="2:11" customFormat="1" ht="15" customHeight="1">
      <c r="B95" s="240"/>
      <c r="C95" s="217" t="s">
        <v>1182</v>
      </c>
      <c r="D95" s="217"/>
      <c r="E95" s="217"/>
      <c r="F95" s="238" t="s">
        <v>1146</v>
      </c>
      <c r="G95" s="239"/>
      <c r="H95" s="217" t="s">
        <v>1182</v>
      </c>
      <c r="I95" s="217" t="s">
        <v>1181</v>
      </c>
      <c r="J95" s="217"/>
      <c r="K95" s="229"/>
    </row>
    <row r="96" spans="2:11" customFormat="1" ht="15" customHeight="1">
      <c r="B96" s="240"/>
      <c r="C96" s="217" t="s">
        <v>40</v>
      </c>
      <c r="D96" s="217"/>
      <c r="E96" s="217"/>
      <c r="F96" s="238" t="s">
        <v>1146</v>
      </c>
      <c r="G96" s="239"/>
      <c r="H96" s="217" t="s">
        <v>1183</v>
      </c>
      <c r="I96" s="217" t="s">
        <v>1181</v>
      </c>
      <c r="J96" s="217"/>
      <c r="K96" s="229"/>
    </row>
    <row r="97" spans="2:11" customFormat="1" ht="15" customHeight="1">
      <c r="B97" s="240"/>
      <c r="C97" s="217" t="s">
        <v>50</v>
      </c>
      <c r="D97" s="217"/>
      <c r="E97" s="217"/>
      <c r="F97" s="238" t="s">
        <v>1146</v>
      </c>
      <c r="G97" s="239"/>
      <c r="H97" s="217" t="s">
        <v>1184</v>
      </c>
      <c r="I97" s="217" t="s">
        <v>1181</v>
      </c>
      <c r="J97" s="217"/>
      <c r="K97" s="229"/>
    </row>
    <row r="98" spans="2:11" customFormat="1" ht="15" customHeight="1">
      <c r="B98" s="241"/>
      <c r="C98" s="242"/>
      <c r="D98" s="242"/>
      <c r="E98" s="242"/>
      <c r="F98" s="242"/>
      <c r="G98" s="242"/>
      <c r="H98" s="242"/>
      <c r="I98" s="242"/>
      <c r="J98" s="242"/>
      <c r="K98" s="243"/>
    </row>
    <row r="99" spans="2:11" customFormat="1" ht="18.75" customHeight="1">
      <c r="B99" s="244"/>
      <c r="C99" s="245"/>
      <c r="D99" s="245"/>
      <c r="E99" s="245"/>
      <c r="F99" s="245"/>
      <c r="G99" s="245"/>
      <c r="H99" s="245"/>
      <c r="I99" s="245"/>
      <c r="J99" s="245"/>
      <c r="K99" s="244"/>
    </row>
    <row r="100" spans="2:11" customFormat="1" ht="18.75" customHeight="1"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</row>
    <row r="101" spans="2:11" customFormat="1" ht="7.5" customHeight="1">
      <c r="B101" s="225"/>
      <c r="C101" s="226"/>
      <c r="D101" s="226"/>
      <c r="E101" s="226"/>
      <c r="F101" s="226"/>
      <c r="G101" s="226"/>
      <c r="H101" s="226"/>
      <c r="I101" s="226"/>
      <c r="J101" s="226"/>
      <c r="K101" s="227"/>
    </row>
    <row r="102" spans="2:11" customFormat="1" ht="45" customHeight="1">
      <c r="B102" s="228"/>
      <c r="C102" s="335" t="s">
        <v>1185</v>
      </c>
      <c r="D102" s="335"/>
      <c r="E102" s="335"/>
      <c r="F102" s="335"/>
      <c r="G102" s="335"/>
      <c r="H102" s="335"/>
      <c r="I102" s="335"/>
      <c r="J102" s="335"/>
      <c r="K102" s="229"/>
    </row>
    <row r="103" spans="2:11" customFormat="1" ht="17.25" customHeight="1">
      <c r="B103" s="228"/>
      <c r="C103" s="230" t="s">
        <v>1140</v>
      </c>
      <c r="D103" s="230"/>
      <c r="E103" s="230"/>
      <c r="F103" s="230" t="s">
        <v>1141</v>
      </c>
      <c r="G103" s="231"/>
      <c r="H103" s="230" t="s">
        <v>56</v>
      </c>
      <c r="I103" s="230" t="s">
        <v>59</v>
      </c>
      <c r="J103" s="230" t="s">
        <v>1142</v>
      </c>
      <c r="K103" s="229"/>
    </row>
    <row r="104" spans="2:11" customFormat="1" ht="17.25" customHeight="1">
      <c r="B104" s="228"/>
      <c r="C104" s="232" t="s">
        <v>1143</v>
      </c>
      <c r="D104" s="232"/>
      <c r="E104" s="232"/>
      <c r="F104" s="233" t="s">
        <v>1144</v>
      </c>
      <c r="G104" s="234"/>
      <c r="H104" s="232"/>
      <c r="I104" s="232"/>
      <c r="J104" s="232" t="s">
        <v>1145</v>
      </c>
      <c r="K104" s="229"/>
    </row>
    <row r="105" spans="2:11" customFormat="1" ht="5.25" customHeight="1">
      <c r="B105" s="228"/>
      <c r="C105" s="230"/>
      <c r="D105" s="230"/>
      <c r="E105" s="230"/>
      <c r="F105" s="230"/>
      <c r="G105" s="246"/>
      <c r="H105" s="230"/>
      <c r="I105" s="230"/>
      <c r="J105" s="230"/>
      <c r="K105" s="229"/>
    </row>
    <row r="106" spans="2:11" customFormat="1" ht="15" customHeight="1">
      <c r="B106" s="228"/>
      <c r="C106" s="217" t="s">
        <v>55</v>
      </c>
      <c r="D106" s="237"/>
      <c r="E106" s="237"/>
      <c r="F106" s="238" t="s">
        <v>1146</v>
      </c>
      <c r="G106" s="217"/>
      <c r="H106" s="217" t="s">
        <v>1186</v>
      </c>
      <c r="I106" s="217" t="s">
        <v>1148</v>
      </c>
      <c r="J106" s="217">
        <v>20</v>
      </c>
      <c r="K106" s="229"/>
    </row>
    <row r="107" spans="2:11" customFormat="1" ht="15" customHeight="1">
      <c r="B107" s="228"/>
      <c r="C107" s="217" t="s">
        <v>1149</v>
      </c>
      <c r="D107" s="217"/>
      <c r="E107" s="217"/>
      <c r="F107" s="238" t="s">
        <v>1146</v>
      </c>
      <c r="G107" s="217"/>
      <c r="H107" s="217" t="s">
        <v>1186</v>
      </c>
      <c r="I107" s="217" t="s">
        <v>1148</v>
      </c>
      <c r="J107" s="217">
        <v>120</v>
      </c>
      <c r="K107" s="229"/>
    </row>
    <row r="108" spans="2:11" customFormat="1" ht="15" customHeight="1">
      <c r="B108" s="240"/>
      <c r="C108" s="217" t="s">
        <v>1151</v>
      </c>
      <c r="D108" s="217"/>
      <c r="E108" s="217"/>
      <c r="F108" s="238" t="s">
        <v>1152</v>
      </c>
      <c r="G108" s="217"/>
      <c r="H108" s="217" t="s">
        <v>1186</v>
      </c>
      <c r="I108" s="217" t="s">
        <v>1148</v>
      </c>
      <c r="J108" s="217">
        <v>50</v>
      </c>
      <c r="K108" s="229"/>
    </row>
    <row r="109" spans="2:11" customFormat="1" ht="15" customHeight="1">
      <c r="B109" s="240"/>
      <c r="C109" s="217" t="s">
        <v>1154</v>
      </c>
      <c r="D109" s="217"/>
      <c r="E109" s="217"/>
      <c r="F109" s="238" t="s">
        <v>1146</v>
      </c>
      <c r="G109" s="217"/>
      <c r="H109" s="217" t="s">
        <v>1186</v>
      </c>
      <c r="I109" s="217" t="s">
        <v>1156</v>
      </c>
      <c r="J109" s="217"/>
      <c r="K109" s="229"/>
    </row>
    <row r="110" spans="2:11" customFormat="1" ht="15" customHeight="1">
      <c r="B110" s="240"/>
      <c r="C110" s="217" t="s">
        <v>1165</v>
      </c>
      <c r="D110" s="217"/>
      <c r="E110" s="217"/>
      <c r="F110" s="238" t="s">
        <v>1152</v>
      </c>
      <c r="G110" s="217"/>
      <c r="H110" s="217" t="s">
        <v>1186</v>
      </c>
      <c r="I110" s="217" t="s">
        <v>1148</v>
      </c>
      <c r="J110" s="217">
        <v>50</v>
      </c>
      <c r="K110" s="229"/>
    </row>
    <row r="111" spans="2:11" customFormat="1" ht="15" customHeight="1">
      <c r="B111" s="240"/>
      <c r="C111" s="217" t="s">
        <v>1173</v>
      </c>
      <c r="D111" s="217"/>
      <c r="E111" s="217"/>
      <c r="F111" s="238" t="s">
        <v>1152</v>
      </c>
      <c r="G111" s="217"/>
      <c r="H111" s="217" t="s">
        <v>1186</v>
      </c>
      <c r="I111" s="217" t="s">
        <v>1148</v>
      </c>
      <c r="J111" s="217">
        <v>50</v>
      </c>
      <c r="K111" s="229"/>
    </row>
    <row r="112" spans="2:11" customFormat="1" ht="15" customHeight="1">
      <c r="B112" s="240"/>
      <c r="C112" s="217" t="s">
        <v>1171</v>
      </c>
      <c r="D112" s="217"/>
      <c r="E112" s="217"/>
      <c r="F112" s="238" t="s">
        <v>1152</v>
      </c>
      <c r="G112" s="217"/>
      <c r="H112" s="217" t="s">
        <v>1186</v>
      </c>
      <c r="I112" s="217" t="s">
        <v>1148</v>
      </c>
      <c r="J112" s="217">
        <v>50</v>
      </c>
      <c r="K112" s="229"/>
    </row>
    <row r="113" spans="2:11" customFormat="1" ht="15" customHeight="1">
      <c r="B113" s="240"/>
      <c r="C113" s="217" t="s">
        <v>55</v>
      </c>
      <c r="D113" s="217"/>
      <c r="E113" s="217"/>
      <c r="F113" s="238" t="s">
        <v>1146</v>
      </c>
      <c r="G113" s="217"/>
      <c r="H113" s="217" t="s">
        <v>1187</v>
      </c>
      <c r="I113" s="217" t="s">
        <v>1148</v>
      </c>
      <c r="J113" s="217">
        <v>20</v>
      </c>
      <c r="K113" s="229"/>
    </row>
    <row r="114" spans="2:11" customFormat="1" ht="15" customHeight="1">
      <c r="B114" s="240"/>
      <c r="C114" s="217" t="s">
        <v>1188</v>
      </c>
      <c r="D114" s="217"/>
      <c r="E114" s="217"/>
      <c r="F114" s="238" t="s">
        <v>1146</v>
      </c>
      <c r="G114" s="217"/>
      <c r="H114" s="217" t="s">
        <v>1189</v>
      </c>
      <c r="I114" s="217" t="s">
        <v>1148</v>
      </c>
      <c r="J114" s="217">
        <v>120</v>
      </c>
      <c r="K114" s="229"/>
    </row>
    <row r="115" spans="2:11" customFormat="1" ht="15" customHeight="1">
      <c r="B115" s="240"/>
      <c r="C115" s="217" t="s">
        <v>40</v>
      </c>
      <c r="D115" s="217"/>
      <c r="E115" s="217"/>
      <c r="F115" s="238" t="s">
        <v>1146</v>
      </c>
      <c r="G115" s="217"/>
      <c r="H115" s="217" t="s">
        <v>1190</v>
      </c>
      <c r="I115" s="217" t="s">
        <v>1181</v>
      </c>
      <c r="J115" s="217"/>
      <c r="K115" s="229"/>
    </row>
    <row r="116" spans="2:11" customFormat="1" ht="15" customHeight="1">
      <c r="B116" s="240"/>
      <c r="C116" s="217" t="s">
        <v>50</v>
      </c>
      <c r="D116" s="217"/>
      <c r="E116" s="217"/>
      <c r="F116" s="238" t="s">
        <v>1146</v>
      </c>
      <c r="G116" s="217"/>
      <c r="H116" s="217" t="s">
        <v>1191</v>
      </c>
      <c r="I116" s="217" t="s">
        <v>1181</v>
      </c>
      <c r="J116" s="217"/>
      <c r="K116" s="229"/>
    </row>
    <row r="117" spans="2:11" customFormat="1" ht="15" customHeight="1">
      <c r="B117" s="240"/>
      <c r="C117" s="217" t="s">
        <v>59</v>
      </c>
      <c r="D117" s="217"/>
      <c r="E117" s="217"/>
      <c r="F117" s="238" t="s">
        <v>1146</v>
      </c>
      <c r="G117" s="217"/>
      <c r="H117" s="217" t="s">
        <v>1192</v>
      </c>
      <c r="I117" s="217" t="s">
        <v>1193</v>
      </c>
      <c r="J117" s="217"/>
      <c r="K117" s="229"/>
    </row>
    <row r="118" spans="2:11" customFormat="1" ht="15" customHeight="1">
      <c r="B118" s="241"/>
      <c r="C118" s="247"/>
      <c r="D118" s="247"/>
      <c r="E118" s="247"/>
      <c r="F118" s="247"/>
      <c r="G118" s="247"/>
      <c r="H118" s="247"/>
      <c r="I118" s="247"/>
      <c r="J118" s="247"/>
      <c r="K118" s="243"/>
    </row>
    <row r="119" spans="2:11" customFormat="1" ht="18.75" customHeight="1">
      <c r="B119" s="248"/>
      <c r="C119" s="249"/>
      <c r="D119" s="249"/>
      <c r="E119" s="249"/>
      <c r="F119" s="250"/>
      <c r="G119" s="249"/>
      <c r="H119" s="249"/>
      <c r="I119" s="249"/>
      <c r="J119" s="249"/>
      <c r="K119" s="248"/>
    </row>
    <row r="120" spans="2:11" customFormat="1" ht="18.75" customHeight="1"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</row>
    <row r="121" spans="2:11" customFormat="1" ht="7.5" customHeight="1">
      <c r="B121" s="251"/>
      <c r="C121" s="252"/>
      <c r="D121" s="252"/>
      <c r="E121" s="252"/>
      <c r="F121" s="252"/>
      <c r="G121" s="252"/>
      <c r="H121" s="252"/>
      <c r="I121" s="252"/>
      <c r="J121" s="252"/>
      <c r="K121" s="253"/>
    </row>
    <row r="122" spans="2:11" customFormat="1" ht="45" customHeight="1">
      <c r="B122" s="254"/>
      <c r="C122" s="333" t="s">
        <v>1194</v>
      </c>
      <c r="D122" s="333"/>
      <c r="E122" s="333"/>
      <c r="F122" s="333"/>
      <c r="G122" s="333"/>
      <c r="H122" s="333"/>
      <c r="I122" s="333"/>
      <c r="J122" s="333"/>
      <c r="K122" s="255"/>
    </row>
    <row r="123" spans="2:11" customFormat="1" ht="17.25" customHeight="1">
      <c r="B123" s="256"/>
      <c r="C123" s="230" t="s">
        <v>1140</v>
      </c>
      <c r="D123" s="230"/>
      <c r="E123" s="230"/>
      <c r="F123" s="230" t="s">
        <v>1141</v>
      </c>
      <c r="G123" s="231"/>
      <c r="H123" s="230" t="s">
        <v>56</v>
      </c>
      <c r="I123" s="230" t="s">
        <v>59</v>
      </c>
      <c r="J123" s="230" t="s">
        <v>1142</v>
      </c>
      <c r="K123" s="257"/>
    </row>
    <row r="124" spans="2:11" customFormat="1" ht="17.25" customHeight="1">
      <c r="B124" s="256"/>
      <c r="C124" s="232" t="s">
        <v>1143</v>
      </c>
      <c r="D124" s="232"/>
      <c r="E124" s="232"/>
      <c r="F124" s="233" t="s">
        <v>1144</v>
      </c>
      <c r="G124" s="234"/>
      <c r="H124" s="232"/>
      <c r="I124" s="232"/>
      <c r="J124" s="232" t="s">
        <v>1145</v>
      </c>
      <c r="K124" s="257"/>
    </row>
    <row r="125" spans="2:11" customFormat="1" ht="5.25" customHeight="1">
      <c r="B125" s="258"/>
      <c r="C125" s="235"/>
      <c r="D125" s="235"/>
      <c r="E125" s="235"/>
      <c r="F125" s="235"/>
      <c r="G125" s="259"/>
      <c r="H125" s="235"/>
      <c r="I125" s="235"/>
      <c r="J125" s="235"/>
      <c r="K125" s="260"/>
    </row>
    <row r="126" spans="2:11" customFormat="1" ht="15" customHeight="1">
      <c r="B126" s="258"/>
      <c r="C126" s="217" t="s">
        <v>1149</v>
      </c>
      <c r="D126" s="237"/>
      <c r="E126" s="237"/>
      <c r="F126" s="238" t="s">
        <v>1146</v>
      </c>
      <c r="G126" s="217"/>
      <c r="H126" s="217" t="s">
        <v>1186</v>
      </c>
      <c r="I126" s="217" t="s">
        <v>1148</v>
      </c>
      <c r="J126" s="217">
        <v>120</v>
      </c>
      <c r="K126" s="261"/>
    </row>
    <row r="127" spans="2:11" customFormat="1" ht="15" customHeight="1">
      <c r="B127" s="258"/>
      <c r="C127" s="217" t="s">
        <v>1195</v>
      </c>
      <c r="D127" s="217"/>
      <c r="E127" s="217"/>
      <c r="F127" s="238" t="s">
        <v>1146</v>
      </c>
      <c r="G127" s="217"/>
      <c r="H127" s="217" t="s">
        <v>1196</v>
      </c>
      <c r="I127" s="217" t="s">
        <v>1148</v>
      </c>
      <c r="J127" s="217" t="s">
        <v>1197</v>
      </c>
      <c r="K127" s="261"/>
    </row>
    <row r="128" spans="2:11" customFormat="1" ht="15" customHeight="1">
      <c r="B128" s="258"/>
      <c r="C128" s="217" t="s">
        <v>1094</v>
      </c>
      <c r="D128" s="217"/>
      <c r="E128" s="217"/>
      <c r="F128" s="238" t="s">
        <v>1146</v>
      </c>
      <c r="G128" s="217"/>
      <c r="H128" s="217" t="s">
        <v>1198</v>
      </c>
      <c r="I128" s="217" t="s">
        <v>1148</v>
      </c>
      <c r="J128" s="217" t="s">
        <v>1197</v>
      </c>
      <c r="K128" s="261"/>
    </row>
    <row r="129" spans="2:11" customFormat="1" ht="15" customHeight="1">
      <c r="B129" s="258"/>
      <c r="C129" s="217" t="s">
        <v>1157</v>
      </c>
      <c r="D129" s="217"/>
      <c r="E129" s="217"/>
      <c r="F129" s="238" t="s">
        <v>1152</v>
      </c>
      <c r="G129" s="217"/>
      <c r="H129" s="217" t="s">
        <v>1158</v>
      </c>
      <c r="I129" s="217" t="s">
        <v>1148</v>
      </c>
      <c r="J129" s="217">
        <v>15</v>
      </c>
      <c r="K129" s="261"/>
    </row>
    <row r="130" spans="2:11" customFormat="1" ht="15" customHeight="1">
      <c r="B130" s="258"/>
      <c r="C130" s="217" t="s">
        <v>1159</v>
      </c>
      <c r="D130" s="217"/>
      <c r="E130" s="217"/>
      <c r="F130" s="238" t="s">
        <v>1152</v>
      </c>
      <c r="G130" s="217"/>
      <c r="H130" s="217" t="s">
        <v>1160</v>
      </c>
      <c r="I130" s="217" t="s">
        <v>1148</v>
      </c>
      <c r="J130" s="217">
        <v>15</v>
      </c>
      <c r="K130" s="261"/>
    </row>
    <row r="131" spans="2:11" customFormat="1" ht="15" customHeight="1">
      <c r="B131" s="258"/>
      <c r="C131" s="217" t="s">
        <v>1161</v>
      </c>
      <c r="D131" s="217"/>
      <c r="E131" s="217"/>
      <c r="F131" s="238" t="s">
        <v>1152</v>
      </c>
      <c r="G131" s="217"/>
      <c r="H131" s="217" t="s">
        <v>1162</v>
      </c>
      <c r="I131" s="217" t="s">
        <v>1148</v>
      </c>
      <c r="J131" s="217">
        <v>20</v>
      </c>
      <c r="K131" s="261"/>
    </row>
    <row r="132" spans="2:11" customFormat="1" ht="15" customHeight="1">
      <c r="B132" s="258"/>
      <c r="C132" s="217" t="s">
        <v>1163</v>
      </c>
      <c r="D132" s="217"/>
      <c r="E132" s="217"/>
      <c r="F132" s="238" t="s">
        <v>1152</v>
      </c>
      <c r="G132" s="217"/>
      <c r="H132" s="217" t="s">
        <v>1164</v>
      </c>
      <c r="I132" s="217" t="s">
        <v>1148</v>
      </c>
      <c r="J132" s="217">
        <v>20</v>
      </c>
      <c r="K132" s="261"/>
    </row>
    <row r="133" spans="2:11" customFormat="1" ht="15" customHeight="1">
      <c r="B133" s="258"/>
      <c r="C133" s="217" t="s">
        <v>1151</v>
      </c>
      <c r="D133" s="217"/>
      <c r="E133" s="217"/>
      <c r="F133" s="238" t="s">
        <v>1152</v>
      </c>
      <c r="G133" s="217"/>
      <c r="H133" s="217" t="s">
        <v>1186</v>
      </c>
      <c r="I133" s="217" t="s">
        <v>1148</v>
      </c>
      <c r="J133" s="217">
        <v>50</v>
      </c>
      <c r="K133" s="261"/>
    </row>
    <row r="134" spans="2:11" customFormat="1" ht="15" customHeight="1">
      <c r="B134" s="258"/>
      <c r="C134" s="217" t="s">
        <v>1165</v>
      </c>
      <c r="D134" s="217"/>
      <c r="E134" s="217"/>
      <c r="F134" s="238" t="s">
        <v>1152</v>
      </c>
      <c r="G134" s="217"/>
      <c r="H134" s="217" t="s">
        <v>1186</v>
      </c>
      <c r="I134" s="217" t="s">
        <v>1148</v>
      </c>
      <c r="J134" s="217">
        <v>50</v>
      </c>
      <c r="K134" s="261"/>
    </row>
    <row r="135" spans="2:11" customFormat="1" ht="15" customHeight="1">
      <c r="B135" s="258"/>
      <c r="C135" s="217" t="s">
        <v>1171</v>
      </c>
      <c r="D135" s="217"/>
      <c r="E135" s="217"/>
      <c r="F135" s="238" t="s">
        <v>1152</v>
      </c>
      <c r="G135" s="217"/>
      <c r="H135" s="217" t="s">
        <v>1186</v>
      </c>
      <c r="I135" s="217" t="s">
        <v>1148</v>
      </c>
      <c r="J135" s="217">
        <v>50</v>
      </c>
      <c r="K135" s="261"/>
    </row>
    <row r="136" spans="2:11" customFormat="1" ht="15" customHeight="1">
      <c r="B136" s="258"/>
      <c r="C136" s="217" t="s">
        <v>1173</v>
      </c>
      <c r="D136" s="217"/>
      <c r="E136" s="217"/>
      <c r="F136" s="238" t="s">
        <v>1152</v>
      </c>
      <c r="G136" s="217"/>
      <c r="H136" s="217" t="s">
        <v>1186</v>
      </c>
      <c r="I136" s="217" t="s">
        <v>1148</v>
      </c>
      <c r="J136" s="217">
        <v>50</v>
      </c>
      <c r="K136" s="261"/>
    </row>
    <row r="137" spans="2:11" customFormat="1" ht="15" customHeight="1">
      <c r="B137" s="258"/>
      <c r="C137" s="217" t="s">
        <v>1174</v>
      </c>
      <c r="D137" s="217"/>
      <c r="E137" s="217"/>
      <c r="F137" s="238" t="s">
        <v>1152</v>
      </c>
      <c r="G137" s="217"/>
      <c r="H137" s="217" t="s">
        <v>1199</v>
      </c>
      <c r="I137" s="217" t="s">
        <v>1148</v>
      </c>
      <c r="J137" s="217">
        <v>255</v>
      </c>
      <c r="K137" s="261"/>
    </row>
    <row r="138" spans="2:11" customFormat="1" ht="15" customHeight="1">
      <c r="B138" s="258"/>
      <c r="C138" s="217" t="s">
        <v>1176</v>
      </c>
      <c r="D138" s="217"/>
      <c r="E138" s="217"/>
      <c r="F138" s="238" t="s">
        <v>1146</v>
      </c>
      <c r="G138" s="217"/>
      <c r="H138" s="217" t="s">
        <v>1200</v>
      </c>
      <c r="I138" s="217" t="s">
        <v>1178</v>
      </c>
      <c r="J138" s="217"/>
      <c r="K138" s="261"/>
    </row>
    <row r="139" spans="2:11" customFormat="1" ht="15" customHeight="1">
      <c r="B139" s="258"/>
      <c r="C139" s="217" t="s">
        <v>1179</v>
      </c>
      <c r="D139" s="217"/>
      <c r="E139" s="217"/>
      <c r="F139" s="238" t="s">
        <v>1146</v>
      </c>
      <c r="G139" s="217"/>
      <c r="H139" s="217" t="s">
        <v>1201</v>
      </c>
      <c r="I139" s="217" t="s">
        <v>1181</v>
      </c>
      <c r="J139" s="217"/>
      <c r="K139" s="261"/>
    </row>
    <row r="140" spans="2:11" customFormat="1" ht="15" customHeight="1">
      <c r="B140" s="258"/>
      <c r="C140" s="217" t="s">
        <v>1182</v>
      </c>
      <c r="D140" s="217"/>
      <c r="E140" s="217"/>
      <c r="F140" s="238" t="s">
        <v>1146</v>
      </c>
      <c r="G140" s="217"/>
      <c r="H140" s="217" t="s">
        <v>1182</v>
      </c>
      <c r="I140" s="217" t="s">
        <v>1181</v>
      </c>
      <c r="J140" s="217"/>
      <c r="K140" s="261"/>
    </row>
    <row r="141" spans="2:11" customFormat="1" ht="15" customHeight="1">
      <c r="B141" s="258"/>
      <c r="C141" s="217" t="s">
        <v>40</v>
      </c>
      <c r="D141" s="217"/>
      <c r="E141" s="217"/>
      <c r="F141" s="238" t="s">
        <v>1146</v>
      </c>
      <c r="G141" s="217"/>
      <c r="H141" s="217" t="s">
        <v>1202</v>
      </c>
      <c r="I141" s="217" t="s">
        <v>1181</v>
      </c>
      <c r="J141" s="217"/>
      <c r="K141" s="261"/>
    </row>
    <row r="142" spans="2:11" customFormat="1" ht="15" customHeight="1">
      <c r="B142" s="258"/>
      <c r="C142" s="217" t="s">
        <v>1203</v>
      </c>
      <c r="D142" s="217"/>
      <c r="E142" s="217"/>
      <c r="F142" s="238" t="s">
        <v>1146</v>
      </c>
      <c r="G142" s="217"/>
      <c r="H142" s="217" t="s">
        <v>1204</v>
      </c>
      <c r="I142" s="217" t="s">
        <v>1181</v>
      </c>
      <c r="J142" s="217"/>
      <c r="K142" s="261"/>
    </row>
    <row r="143" spans="2:11" customFormat="1" ht="15" customHeight="1">
      <c r="B143" s="262"/>
      <c r="C143" s="263"/>
      <c r="D143" s="263"/>
      <c r="E143" s="263"/>
      <c r="F143" s="263"/>
      <c r="G143" s="263"/>
      <c r="H143" s="263"/>
      <c r="I143" s="263"/>
      <c r="J143" s="263"/>
      <c r="K143" s="264"/>
    </row>
    <row r="144" spans="2:11" customFormat="1" ht="18.75" customHeight="1">
      <c r="B144" s="249"/>
      <c r="C144" s="249"/>
      <c r="D144" s="249"/>
      <c r="E144" s="249"/>
      <c r="F144" s="250"/>
      <c r="G144" s="249"/>
      <c r="H144" s="249"/>
      <c r="I144" s="249"/>
      <c r="J144" s="249"/>
      <c r="K144" s="249"/>
    </row>
    <row r="145" spans="2:11" customFormat="1" ht="18.75" customHeight="1"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</row>
    <row r="146" spans="2:11" customFormat="1" ht="7.5" customHeight="1">
      <c r="B146" s="225"/>
      <c r="C146" s="226"/>
      <c r="D146" s="226"/>
      <c r="E146" s="226"/>
      <c r="F146" s="226"/>
      <c r="G146" s="226"/>
      <c r="H146" s="226"/>
      <c r="I146" s="226"/>
      <c r="J146" s="226"/>
      <c r="K146" s="227"/>
    </row>
    <row r="147" spans="2:11" customFormat="1" ht="45" customHeight="1">
      <c r="B147" s="228"/>
      <c r="C147" s="335" t="s">
        <v>1205</v>
      </c>
      <c r="D147" s="335"/>
      <c r="E147" s="335"/>
      <c r="F147" s="335"/>
      <c r="G147" s="335"/>
      <c r="H147" s="335"/>
      <c r="I147" s="335"/>
      <c r="J147" s="335"/>
      <c r="K147" s="229"/>
    </row>
    <row r="148" spans="2:11" customFormat="1" ht="17.25" customHeight="1">
      <c r="B148" s="228"/>
      <c r="C148" s="230" t="s">
        <v>1140</v>
      </c>
      <c r="D148" s="230"/>
      <c r="E148" s="230"/>
      <c r="F148" s="230" t="s">
        <v>1141</v>
      </c>
      <c r="G148" s="231"/>
      <c r="H148" s="230" t="s">
        <v>56</v>
      </c>
      <c r="I148" s="230" t="s">
        <v>59</v>
      </c>
      <c r="J148" s="230" t="s">
        <v>1142</v>
      </c>
      <c r="K148" s="229"/>
    </row>
    <row r="149" spans="2:11" customFormat="1" ht="17.25" customHeight="1">
      <c r="B149" s="228"/>
      <c r="C149" s="232" t="s">
        <v>1143</v>
      </c>
      <c r="D149" s="232"/>
      <c r="E149" s="232"/>
      <c r="F149" s="233" t="s">
        <v>1144</v>
      </c>
      <c r="G149" s="234"/>
      <c r="H149" s="232"/>
      <c r="I149" s="232"/>
      <c r="J149" s="232" t="s">
        <v>1145</v>
      </c>
      <c r="K149" s="229"/>
    </row>
    <row r="150" spans="2:11" customFormat="1" ht="5.25" customHeight="1">
      <c r="B150" s="240"/>
      <c r="C150" s="235"/>
      <c r="D150" s="235"/>
      <c r="E150" s="235"/>
      <c r="F150" s="235"/>
      <c r="G150" s="236"/>
      <c r="H150" s="235"/>
      <c r="I150" s="235"/>
      <c r="J150" s="235"/>
      <c r="K150" s="261"/>
    </row>
    <row r="151" spans="2:11" customFormat="1" ht="15" customHeight="1">
      <c r="B151" s="240"/>
      <c r="C151" s="265" t="s">
        <v>1149</v>
      </c>
      <c r="D151" s="217"/>
      <c r="E151" s="217"/>
      <c r="F151" s="266" t="s">
        <v>1146</v>
      </c>
      <c r="G151" s="217"/>
      <c r="H151" s="265" t="s">
        <v>1186</v>
      </c>
      <c r="I151" s="265" t="s">
        <v>1148</v>
      </c>
      <c r="J151" s="265">
        <v>120</v>
      </c>
      <c r="K151" s="261"/>
    </row>
    <row r="152" spans="2:11" customFormat="1" ht="15" customHeight="1">
      <c r="B152" s="240"/>
      <c r="C152" s="265" t="s">
        <v>1195</v>
      </c>
      <c r="D152" s="217"/>
      <c r="E152" s="217"/>
      <c r="F152" s="266" t="s">
        <v>1146</v>
      </c>
      <c r="G152" s="217"/>
      <c r="H152" s="265" t="s">
        <v>1206</v>
      </c>
      <c r="I152" s="265" t="s">
        <v>1148</v>
      </c>
      <c r="J152" s="265" t="s">
        <v>1197</v>
      </c>
      <c r="K152" s="261"/>
    </row>
    <row r="153" spans="2:11" customFormat="1" ht="15" customHeight="1">
      <c r="B153" s="240"/>
      <c r="C153" s="265" t="s">
        <v>1094</v>
      </c>
      <c r="D153" s="217"/>
      <c r="E153" s="217"/>
      <c r="F153" s="266" t="s">
        <v>1146</v>
      </c>
      <c r="G153" s="217"/>
      <c r="H153" s="265" t="s">
        <v>1207</v>
      </c>
      <c r="I153" s="265" t="s">
        <v>1148</v>
      </c>
      <c r="J153" s="265" t="s">
        <v>1197</v>
      </c>
      <c r="K153" s="261"/>
    </row>
    <row r="154" spans="2:11" customFormat="1" ht="15" customHeight="1">
      <c r="B154" s="240"/>
      <c r="C154" s="265" t="s">
        <v>1151</v>
      </c>
      <c r="D154" s="217"/>
      <c r="E154" s="217"/>
      <c r="F154" s="266" t="s">
        <v>1152</v>
      </c>
      <c r="G154" s="217"/>
      <c r="H154" s="265" t="s">
        <v>1186</v>
      </c>
      <c r="I154" s="265" t="s">
        <v>1148</v>
      </c>
      <c r="J154" s="265">
        <v>50</v>
      </c>
      <c r="K154" s="261"/>
    </row>
    <row r="155" spans="2:11" customFormat="1" ht="15" customHeight="1">
      <c r="B155" s="240"/>
      <c r="C155" s="265" t="s">
        <v>1154</v>
      </c>
      <c r="D155" s="217"/>
      <c r="E155" s="217"/>
      <c r="F155" s="266" t="s">
        <v>1146</v>
      </c>
      <c r="G155" s="217"/>
      <c r="H155" s="265" t="s">
        <v>1186</v>
      </c>
      <c r="I155" s="265" t="s">
        <v>1156</v>
      </c>
      <c r="J155" s="265"/>
      <c r="K155" s="261"/>
    </row>
    <row r="156" spans="2:11" customFormat="1" ht="15" customHeight="1">
      <c r="B156" s="240"/>
      <c r="C156" s="265" t="s">
        <v>1165</v>
      </c>
      <c r="D156" s="217"/>
      <c r="E156" s="217"/>
      <c r="F156" s="266" t="s">
        <v>1152</v>
      </c>
      <c r="G156" s="217"/>
      <c r="H156" s="265" t="s">
        <v>1186</v>
      </c>
      <c r="I156" s="265" t="s">
        <v>1148</v>
      </c>
      <c r="J156" s="265">
        <v>50</v>
      </c>
      <c r="K156" s="261"/>
    </row>
    <row r="157" spans="2:11" customFormat="1" ht="15" customHeight="1">
      <c r="B157" s="240"/>
      <c r="C157" s="265" t="s">
        <v>1173</v>
      </c>
      <c r="D157" s="217"/>
      <c r="E157" s="217"/>
      <c r="F157" s="266" t="s">
        <v>1152</v>
      </c>
      <c r="G157" s="217"/>
      <c r="H157" s="265" t="s">
        <v>1186</v>
      </c>
      <c r="I157" s="265" t="s">
        <v>1148</v>
      </c>
      <c r="J157" s="265">
        <v>50</v>
      </c>
      <c r="K157" s="261"/>
    </row>
    <row r="158" spans="2:11" customFormat="1" ht="15" customHeight="1">
      <c r="B158" s="240"/>
      <c r="C158" s="265" t="s">
        <v>1171</v>
      </c>
      <c r="D158" s="217"/>
      <c r="E158" s="217"/>
      <c r="F158" s="266" t="s">
        <v>1152</v>
      </c>
      <c r="G158" s="217"/>
      <c r="H158" s="265" t="s">
        <v>1186</v>
      </c>
      <c r="I158" s="265" t="s">
        <v>1148</v>
      </c>
      <c r="J158" s="265">
        <v>50</v>
      </c>
      <c r="K158" s="261"/>
    </row>
    <row r="159" spans="2:11" customFormat="1" ht="15" customHeight="1">
      <c r="B159" s="240"/>
      <c r="C159" s="265" t="s">
        <v>116</v>
      </c>
      <c r="D159" s="217"/>
      <c r="E159" s="217"/>
      <c r="F159" s="266" t="s">
        <v>1146</v>
      </c>
      <c r="G159" s="217"/>
      <c r="H159" s="265" t="s">
        <v>1208</v>
      </c>
      <c r="I159" s="265" t="s">
        <v>1148</v>
      </c>
      <c r="J159" s="265" t="s">
        <v>1209</v>
      </c>
      <c r="K159" s="261"/>
    </row>
    <row r="160" spans="2:11" customFormat="1" ht="15" customHeight="1">
      <c r="B160" s="240"/>
      <c r="C160" s="265" t="s">
        <v>1210</v>
      </c>
      <c r="D160" s="217"/>
      <c r="E160" s="217"/>
      <c r="F160" s="266" t="s">
        <v>1146</v>
      </c>
      <c r="G160" s="217"/>
      <c r="H160" s="265" t="s">
        <v>1211</v>
      </c>
      <c r="I160" s="265" t="s">
        <v>1181</v>
      </c>
      <c r="J160" s="265"/>
      <c r="K160" s="261"/>
    </row>
    <row r="161" spans="2:11" customFormat="1" ht="15" customHeight="1">
      <c r="B161" s="267"/>
      <c r="C161" s="247"/>
      <c r="D161" s="247"/>
      <c r="E161" s="247"/>
      <c r="F161" s="247"/>
      <c r="G161" s="247"/>
      <c r="H161" s="247"/>
      <c r="I161" s="247"/>
      <c r="J161" s="247"/>
      <c r="K161" s="268"/>
    </row>
    <row r="162" spans="2:11" customFormat="1" ht="18.75" customHeight="1">
      <c r="B162" s="249"/>
      <c r="C162" s="259"/>
      <c r="D162" s="259"/>
      <c r="E162" s="259"/>
      <c r="F162" s="269"/>
      <c r="G162" s="259"/>
      <c r="H162" s="259"/>
      <c r="I162" s="259"/>
      <c r="J162" s="259"/>
      <c r="K162" s="249"/>
    </row>
    <row r="163" spans="2:11" customFormat="1" ht="18.75" customHeight="1"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</row>
    <row r="164" spans="2:11" customFormat="1" ht="7.5" customHeight="1">
      <c r="B164" s="206"/>
      <c r="C164" s="207"/>
      <c r="D164" s="207"/>
      <c r="E164" s="207"/>
      <c r="F164" s="207"/>
      <c r="G164" s="207"/>
      <c r="H164" s="207"/>
      <c r="I164" s="207"/>
      <c r="J164" s="207"/>
      <c r="K164" s="208"/>
    </row>
    <row r="165" spans="2:11" customFormat="1" ht="45" customHeight="1">
      <c r="B165" s="209"/>
      <c r="C165" s="333" t="s">
        <v>1212</v>
      </c>
      <c r="D165" s="333"/>
      <c r="E165" s="333"/>
      <c r="F165" s="333"/>
      <c r="G165" s="333"/>
      <c r="H165" s="333"/>
      <c r="I165" s="333"/>
      <c r="J165" s="333"/>
      <c r="K165" s="210"/>
    </row>
    <row r="166" spans="2:11" customFormat="1" ht="17.25" customHeight="1">
      <c r="B166" s="209"/>
      <c r="C166" s="230" t="s">
        <v>1140</v>
      </c>
      <c r="D166" s="230"/>
      <c r="E166" s="230"/>
      <c r="F166" s="230" t="s">
        <v>1141</v>
      </c>
      <c r="G166" s="270"/>
      <c r="H166" s="271" t="s">
        <v>56</v>
      </c>
      <c r="I166" s="271" t="s">
        <v>59</v>
      </c>
      <c r="J166" s="230" t="s">
        <v>1142</v>
      </c>
      <c r="K166" s="210"/>
    </row>
    <row r="167" spans="2:11" customFormat="1" ht="17.25" customHeight="1">
      <c r="B167" s="211"/>
      <c r="C167" s="232" t="s">
        <v>1143</v>
      </c>
      <c r="D167" s="232"/>
      <c r="E167" s="232"/>
      <c r="F167" s="233" t="s">
        <v>1144</v>
      </c>
      <c r="G167" s="272"/>
      <c r="H167" s="273"/>
      <c r="I167" s="273"/>
      <c r="J167" s="232" t="s">
        <v>1145</v>
      </c>
      <c r="K167" s="212"/>
    </row>
    <row r="168" spans="2:11" customFormat="1" ht="5.25" customHeight="1">
      <c r="B168" s="240"/>
      <c r="C168" s="235"/>
      <c r="D168" s="235"/>
      <c r="E168" s="235"/>
      <c r="F168" s="235"/>
      <c r="G168" s="236"/>
      <c r="H168" s="235"/>
      <c r="I168" s="235"/>
      <c r="J168" s="235"/>
      <c r="K168" s="261"/>
    </row>
    <row r="169" spans="2:11" customFormat="1" ht="15" customHeight="1">
      <c r="B169" s="240"/>
      <c r="C169" s="217" t="s">
        <v>1149</v>
      </c>
      <c r="D169" s="217"/>
      <c r="E169" s="217"/>
      <c r="F169" s="238" t="s">
        <v>1146</v>
      </c>
      <c r="G169" s="217"/>
      <c r="H169" s="217" t="s">
        <v>1186</v>
      </c>
      <c r="I169" s="217" t="s">
        <v>1148</v>
      </c>
      <c r="J169" s="217">
        <v>120</v>
      </c>
      <c r="K169" s="261"/>
    </row>
    <row r="170" spans="2:11" customFormat="1" ht="15" customHeight="1">
      <c r="B170" s="240"/>
      <c r="C170" s="217" t="s">
        <v>1195</v>
      </c>
      <c r="D170" s="217"/>
      <c r="E170" s="217"/>
      <c r="F170" s="238" t="s">
        <v>1146</v>
      </c>
      <c r="G170" s="217"/>
      <c r="H170" s="217" t="s">
        <v>1196</v>
      </c>
      <c r="I170" s="217" t="s">
        <v>1148</v>
      </c>
      <c r="J170" s="217" t="s">
        <v>1197</v>
      </c>
      <c r="K170" s="261"/>
    </row>
    <row r="171" spans="2:11" customFormat="1" ht="15" customHeight="1">
      <c r="B171" s="240"/>
      <c r="C171" s="217" t="s">
        <v>1094</v>
      </c>
      <c r="D171" s="217"/>
      <c r="E171" s="217"/>
      <c r="F171" s="238" t="s">
        <v>1146</v>
      </c>
      <c r="G171" s="217"/>
      <c r="H171" s="217" t="s">
        <v>1213</v>
      </c>
      <c r="I171" s="217" t="s">
        <v>1148</v>
      </c>
      <c r="J171" s="217" t="s">
        <v>1197</v>
      </c>
      <c r="K171" s="261"/>
    </row>
    <row r="172" spans="2:11" customFormat="1" ht="15" customHeight="1">
      <c r="B172" s="240"/>
      <c r="C172" s="217" t="s">
        <v>1151</v>
      </c>
      <c r="D172" s="217"/>
      <c r="E172" s="217"/>
      <c r="F172" s="238" t="s">
        <v>1152</v>
      </c>
      <c r="G172" s="217"/>
      <c r="H172" s="217" t="s">
        <v>1213</v>
      </c>
      <c r="I172" s="217" t="s">
        <v>1148</v>
      </c>
      <c r="J172" s="217">
        <v>50</v>
      </c>
      <c r="K172" s="261"/>
    </row>
    <row r="173" spans="2:11" customFormat="1" ht="15" customHeight="1">
      <c r="B173" s="240"/>
      <c r="C173" s="217" t="s">
        <v>1154</v>
      </c>
      <c r="D173" s="217"/>
      <c r="E173" s="217"/>
      <c r="F173" s="238" t="s">
        <v>1146</v>
      </c>
      <c r="G173" s="217"/>
      <c r="H173" s="217" t="s">
        <v>1213</v>
      </c>
      <c r="I173" s="217" t="s">
        <v>1156</v>
      </c>
      <c r="J173" s="217"/>
      <c r="K173" s="261"/>
    </row>
    <row r="174" spans="2:11" customFormat="1" ht="15" customHeight="1">
      <c r="B174" s="240"/>
      <c r="C174" s="217" t="s">
        <v>1165</v>
      </c>
      <c r="D174" s="217"/>
      <c r="E174" s="217"/>
      <c r="F174" s="238" t="s">
        <v>1152</v>
      </c>
      <c r="G174" s="217"/>
      <c r="H174" s="217" t="s">
        <v>1213</v>
      </c>
      <c r="I174" s="217" t="s">
        <v>1148</v>
      </c>
      <c r="J174" s="217">
        <v>50</v>
      </c>
      <c r="K174" s="261"/>
    </row>
    <row r="175" spans="2:11" customFormat="1" ht="15" customHeight="1">
      <c r="B175" s="240"/>
      <c r="C175" s="217" t="s">
        <v>1173</v>
      </c>
      <c r="D175" s="217"/>
      <c r="E175" s="217"/>
      <c r="F175" s="238" t="s">
        <v>1152</v>
      </c>
      <c r="G175" s="217"/>
      <c r="H175" s="217" t="s">
        <v>1213</v>
      </c>
      <c r="I175" s="217" t="s">
        <v>1148</v>
      </c>
      <c r="J175" s="217">
        <v>50</v>
      </c>
      <c r="K175" s="261"/>
    </row>
    <row r="176" spans="2:11" customFormat="1" ht="15" customHeight="1">
      <c r="B176" s="240"/>
      <c r="C176" s="217" t="s">
        <v>1171</v>
      </c>
      <c r="D176" s="217"/>
      <c r="E176" s="217"/>
      <c r="F176" s="238" t="s">
        <v>1152</v>
      </c>
      <c r="G176" s="217"/>
      <c r="H176" s="217" t="s">
        <v>1213</v>
      </c>
      <c r="I176" s="217" t="s">
        <v>1148</v>
      </c>
      <c r="J176" s="217">
        <v>50</v>
      </c>
      <c r="K176" s="261"/>
    </row>
    <row r="177" spans="2:11" customFormat="1" ht="15" customHeight="1">
      <c r="B177" s="240"/>
      <c r="C177" s="217" t="s">
        <v>134</v>
      </c>
      <c r="D177" s="217"/>
      <c r="E177" s="217"/>
      <c r="F177" s="238" t="s">
        <v>1146</v>
      </c>
      <c r="G177" s="217"/>
      <c r="H177" s="217" t="s">
        <v>1214</v>
      </c>
      <c r="I177" s="217" t="s">
        <v>1215</v>
      </c>
      <c r="J177" s="217"/>
      <c r="K177" s="261"/>
    </row>
    <row r="178" spans="2:11" customFormat="1" ht="15" customHeight="1">
      <c r="B178" s="240"/>
      <c r="C178" s="217" t="s">
        <v>59</v>
      </c>
      <c r="D178" s="217"/>
      <c r="E178" s="217"/>
      <c r="F178" s="238" t="s">
        <v>1146</v>
      </c>
      <c r="G178" s="217"/>
      <c r="H178" s="217" t="s">
        <v>1216</v>
      </c>
      <c r="I178" s="217" t="s">
        <v>1217</v>
      </c>
      <c r="J178" s="217">
        <v>1</v>
      </c>
      <c r="K178" s="261"/>
    </row>
    <row r="179" spans="2:11" customFormat="1" ht="15" customHeight="1">
      <c r="B179" s="240"/>
      <c r="C179" s="217" t="s">
        <v>55</v>
      </c>
      <c r="D179" s="217"/>
      <c r="E179" s="217"/>
      <c r="F179" s="238" t="s">
        <v>1146</v>
      </c>
      <c r="G179" s="217"/>
      <c r="H179" s="217" t="s">
        <v>1218</v>
      </c>
      <c r="I179" s="217" t="s">
        <v>1148</v>
      </c>
      <c r="J179" s="217">
        <v>20</v>
      </c>
      <c r="K179" s="261"/>
    </row>
    <row r="180" spans="2:11" customFormat="1" ht="15" customHeight="1">
      <c r="B180" s="240"/>
      <c r="C180" s="217" t="s">
        <v>56</v>
      </c>
      <c r="D180" s="217"/>
      <c r="E180" s="217"/>
      <c r="F180" s="238" t="s">
        <v>1146</v>
      </c>
      <c r="G180" s="217"/>
      <c r="H180" s="217" t="s">
        <v>1219</v>
      </c>
      <c r="I180" s="217" t="s">
        <v>1148</v>
      </c>
      <c r="J180" s="217">
        <v>255</v>
      </c>
      <c r="K180" s="261"/>
    </row>
    <row r="181" spans="2:11" customFormat="1" ht="15" customHeight="1">
      <c r="B181" s="240"/>
      <c r="C181" s="217" t="s">
        <v>135</v>
      </c>
      <c r="D181" s="217"/>
      <c r="E181" s="217"/>
      <c r="F181" s="238" t="s">
        <v>1146</v>
      </c>
      <c r="G181" s="217"/>
      <c r="H181" s="217" t="s">
        <v>1110</v>
      </c>
      <c r="I181" s="217" t="s">
        <v>1148</v>
      </c>
      <c r="J181" s="217">
        <v>10</v>
      </c>
      <c r="K181" s="261"/>
    </row>
    <row r="182" spans="2:11" customFormat="1" ht="15" customHeight="1">
      <c r="B182" s="240"/>
      <c r="C182" s="217" t="s">
        <v>136</v>
      </c>
      <c r="D182" s="217"/>
      <c r="E182" s="217"/>
      <c r="F182" s="238" t="s">
        <v>1146</v>
      </c>
      <c r="G182" s="217"/>
      <c r="H182" s="217" t="s">
        <v>1220</v>
      </c>
      <c r="I182" s="217" t="s">
        <v>1181</v>
      </c>
      <c r="J182" s="217"/>
      <c r="K182" s="261"/>
    </row>
    <row r="183" spans="2:11" customFormat="1" ht="15" customHeight="1">
      <c r="B183" s="240"/>
      <c r="C183" s="217" t="s">
        <v>1221</v>
      </c>
      <c r="D183" s="217"/>
      <c r="E183" s="217"/>
      <c r="F183" s="238" t="s">
        <v>1146</v>
      </c>
      <c r="G183" s="217"/>
      <c r="H183" s="217" t="s">
        <v>1222</v>
      </c>
      <c r="I183" s="217" t="s">
        <v>1181</v>
      </c>
      <c r="J183" s="217"/>
      <c r="K183" s="261"/>
    </row>
    <row r="184" spans="2:11" customFormat="1" ht="15" customHeight="1">
      <c r="B184" s="240"/>
      <c r="C184" s="217" t="s">
        <v>1210</v>
      </c>
      <c r="D184" s="217"/>
      <c r="E184" s="217"/>
      <c r="F184" s="238" t="s">
        <v>1146</v>
      </c>
      <c r="G184" s="217"/>
      <c r="H184" s="217" t="s">
        <v>1223</v>
      </c>
      <c r="I184" s="217" t="s">
        <v>1181</v>
      </c>
      <c r="J184" s="217"/>
      <c r="K184" s="261"/>
    </row>
    <row r="185" spans="2:11" customFormat="1" ht="15" customHeight="1">
      <c r="B185" s="240"/>
      <c r="C185" s="217" t="s">
        <v>138</v>
      </c>
      <c r="D185" s="217"/>
      <c r="E185" s="217"/>
      <c r="F185" s="238" t="s">
        <v>1152</v>
      </c>
      <c r="G185" s="217"/>
      <c r="H185" s="217" t="s">
        <v>1224</v>
      </c>
      <c r="I185" s="217" t="s">
        <v>1148</v>
      </c>
      <c r="J185" s="217">
        <v>50</v>
      </c>
      <c r="K185" s="261"/>
    </row>
    <row r="186" spans="2:11" customFormat="1" ht="15" customHeight="1">
      <c r="B186" s="240"/>
      <c r="C186" s="217" t="s">
        <v>1225</v>
      </c>
      <c r="D186" s="217"/>
      <c r="E186" s="217"/>
      <c r="F186" s="238" t="s">
        <v>1152</v>
      </c>
      <c r="G186" s="217"/>
      <c r="H186" s="217" t="s">
        <v>1226</v>
      </c>
      <c r="I186" s="217" t="s">
        <v>1227</v>
      </c>
      <c r="J186" s="217"/>
      <c r="K186" s="261"/>
    </row>
    <row r="187" spans="2:11" customFormat="1" ht="15" customHeight="1">
      <c r="B187" s="240"/>
      <c r="C187" s="217" t="s">
        <v>1228</v>
      </c>
      <c r="D187" s="217"/>
      <c r="E187" s="217"/>
      <c r="F187" s="238" t="s">
        <v>1152</v>
      </c>
      <c r="G187" s="217"/>
      <c r="H187" s="217" t="s">
        <v>1229</v>
      </c>
      <c r="I187" s="217" t="s">
        <v>1227</v>
      </c>
      <c r="J187" s="217"/>
      <c r="K187" s="261"/>
    </row>
    <row r="188" spans="2:11" customFormat="1" ht="15" customHeight="1">
      <c r="B188" s="240"/>
      <c r="C188" s="217" t="s">
        <v>1230</v>
      </c>
      <c r="D188" s="217"/>
      <c r="E188" s="217"/>
      <c r="F188" s="238" t="s">
        <v>1152</v>
      </c>
      <c r="G188" s="217"/>
      <c r="H188" s="217" t="s">
        <v>1231</v>
      </c>
      <c r="I188" s="217" t="s">
        <v>1227</v>
      </c>
      <c r="J188" s="217"/>
      <c r="K188" s="261"/>
    </row>
    <row r="189" spans="2:11" customFormat="1" ht="15" customHeight="1">
      <c r="B189" s="240"/>
      <c r="C189" s="274" t="s">
        <v>1232</v>
      </c>
      <c r="D189" s="217"/>
      <c r="E189" s="217"/>
      <c r="F189" s="238" t="s">
        <v>1152</v>
      </c>
      <c r="G189" s="217"/>
      <c r="H189" s="217" t="s">
        <v>1233</v>
      </c>
      <c r="I189" s="217" t="s">
        <v>1234</v>
      </c>
      <c r="J189" s="275" t="s">
        <v>1235</v>
      </c>
      <c r="K189" s="261"/>
    </row>
    <row r="190" spans="2:11" customFormat="1" ht="15" customHeight="1">
      <c r="B190" s="276"/>
      <c r="C190" s="277" t="s">
        <v>1236</v>
      </c>
      <c r="D190" s="278"/>
      <c r="E190" s="278"/>
      <c r="F190" s="279" t="s">
        <v>1152</v>
      </c>
      <c r="G190" s="278"/>
      <c r="H190" s="278" t="s">
        <v>1237</v>
      </c>
      <c r="I190" s="278" t="s">
        <v>1234</v>
      </c>
      <c r="J190" s="280" t="s">
        <v>1235</v>
      </c>
      <c r="K190" s="281"/>
    </row>
    <row r="191" spans="2:11" customFormat="1" ht="15" customHeight="1">
      <c r="B191" s="240"/>
      <c r="C191" s="274" t="s">
        <v>44</v>
      </c>
      <c r="D191" s="217"/>
      <c r="E191" s="217"/>
      <c r="F191" s="238" t="s">
        <v>1146</v>
      </c>
      <c r="G191" s="217"/>
      <c r="H191" s="214" t="s">
        <v>1238</v>
      </c>
      <c r="I191" s="217" t="s">
        <v>1239</v>
      </c>
      <c r="J191" s="217"/>
      <c r="K191" s="261"/>
    </row>
    <row r="192" spans="2:11" customFormat="1" ht="15" customHeight="1">
      <c r="B192" s="240"/>
      <c r="C192" s="274" t="s">
        <v>1240</v>
      </c>
      <c r="D192" s="217"/>
      <c r="E192" s="217"/>
      <c r="F192" s="238" t="s">
        <v>1146</v>
      </c>
      <c r="G192" s="217"/>
      <c r="H192" s="217" t="s">
        <v>1241</v>
      </c>
      <c r="I192" s="217" t="s">
        <v>1181</v>
      </c>
      <c r="J192" s="217"/>
      <c r="K192" s="261"/>
    </row>
    <row r="193" spans="2:11" customFormat="1" ht="15" customHeight="1">
      <c r="B193" s="240"/>
      <c r="C193" s="274" t="s">
        <v>1242</v>
      </c>
      <c r="D193" s="217"/>
      <c r="E193" s="217"/>
      <c r="F193" s="238" t="s">
        <v>1146</v>
      </c>
      <c r="G193" s="217"/>
      <c r="H193" s="217" t="s">
        <v>1243</v>
      </c>
      <c r="I193" s="217" t="s">
        <v>1181</v>
      </c>
      <c r="J193" s="217"/>
      <c r="K193" s="261"/>
    </row>
    <row r="194" spans="2:11" customFormat="1" ht="15" customHeight="1">
      <c r="B194" s="240"/>
      <c r="C194" s="274" t="s">
        <v>1244</v>
      </c>
      <c r="D194" s="217"/>
      <c r="E194" s="217"/>
      <c r="F194" s="238" t="s">
        <v>1152</v>
      </c>
      <c r="G194" s="217"/>
      <c r="H194" s="217" t="s">
        <v>1245</v>
      </c>
      <c r="I194" s="217" t="s">
        <v>1181</v>
      </c>
      <c r="J194" s="217"/>
      <c r="K194" s="261"/>
    </row>
    <row r="195" spans="2:11" customFormat="1" ht="15" customHeight="1">
      <c r="B195" s="267"/>
      <c r="C195" s="282"/>
      <c r="D195" s="247"/>
      <c r="E195" s="247"/>
      <c r="F195" s="247"/>
      <c r="G195" s="247"/>
      <c r="H195" s="247"/>
      <c r="I195" s="247"/>
      <c r="J195" s="247"/>
      <c r="K195" s="268"/>
    </row>
    <row r="196" spans="2:11" customFormat="1" ht="18.75" customHeight="1">
      <c r="B196" s="249"/>
      <c r="C196" s="259"/>
      <c r="D196" s="259"/>
      <c r="E196" s="259"/>
      <c r="F196" s="269"/>
      <c r="G196" s="259"/>
      <c r="H196" s="259"/>
      <c r="I196" s="259"/>
      <c r="J196" s="259"/>
      <c r="K196" s="249"/>
    </row>
    <row r="197" spans="2:11" customFormat="1" ht="18.75" customHeight="1">
      <c r="B197" s="249"/>
      <c r="C197" s="259"/>
      <c r="D197" s="259"/>
      <c r="E197" s="259"/>
      <c r="F197" s="269"/>
      <c r="G197" s="259"/>
      <c r="H197" s="259"/>
      <c r="I197" s="259"/>
      <c r="J197" s="259"/>
      <c r="K197" s="249"/>
    </row>
    <row r="198" spans="2:11" customFormat="1" ht="18.75" customHeight="1">
      <c r="B198" s="224"/>
      <c r="C198" s="224"/>
      <c r="D198" s="224"/>
      <c r="E198" s="224"/>
      <c r="F198" s="224"/>
      <c r="G198" s="224"/>
      <c r="H198" s="224"/>
      <c r="I198" s="224"/>
      <c r="J198" s="224"/>
      <c r="K198" s="224"/>
    </row>
    <row r="199" spans="2:11" customFormat="1" ht="12">
      <c r="B199" s="206"/>
      <c r="C199" s="207"/>
      <c r="D199" s="207"/>
      <c r="E199" s="207"/>
      <c r="F199" s="207"/>
      <c r="G199" s="207"/>
      <c r="H199" s="207"/>
      <c r="I199" s="207"/>
      <c r="J199" s="207"/>
      <c r="K199" s="208"/>
    </row>
    <row r="200" spans="2:11" customFormat="1" ht="22.2">
      <c r="B200" s="209"/>
      <c r="C200" s="333" t="s">
        <v>1246</v>
      </c>
      <c r="D200" s="333"/>
      <c r="E200" s="333"/>
      <c r="F200" s="333"/>
      <c r="G200" s="333"/>
      <c r="H200" s="333"/>
      <c r="I200" s="333"/>
      <c r="J200" s="333"/>
      <c r="K200" s="210"/>
    </row>
    <row r="201" spans="2:11" customFormat="1" ht="25.5" customHeight="1">
      <c r="B201" s="209"/>
      <c r="C201" s="283" t="s">
        <v>1247</v>
      </c>
      <c r="D201" s="283"/>
      <c r="E201" s="283"/>
      <c r="F201" s="283" t="s">
        <v>1248</v>
      </c>
      <c r="G201" s="284"/>
      <c r="H201" s="336" t="s">
        <v>1249</v>
      </c>
      <c r="I201" s="336"/>
      <c r="J201" s="336"/>
      <c r="K201" s="210"/>
    </row>
    <row r="202" spans="2:11" customFormat="1" ht="5.25" customHeight="1">
      <c r="B202" s="240"/>
      <c r="C202" s="235"/>
      <c r="D202" s="235"/>
      <c r="E202" s="235"/>
      <c r="F202" s="235"/>
      <c r="G202" s="259"/>
      <c r="H202" s="235"/>
      <c r="I202" s="235"/>
      <c r="J202" s="235"/>
      <c r="K202" s="261"/>
    </row>
    <row r="203" spans="2:11" customFormat="1" ht="15" customHeight="1">
      <c r="B203" s="240"/>
      <c r="C203" s="217" t="s">
        <v>1239</v>
      </c>
      <c r="D203" s="217"/>
      <c r="E203" s="217"/>
      <c r="F203" s="238" t="s">
        <v>45</v>
      </c>
      <c r="G203" s="217"/>
      <c r="H203" s="337" t="s">
        <v>1250</v>
      </c>
      <c r="I203" s="337"/>
      <c r="J203" s="337"/>
      <c r="K203" s="261"/>
    </row>
    <row r="204" spans="2:11" customFormat="1" ht="15" customHeight="1">
      <c r="B204" s="240"/>
      <c r="C204" s="217"/>
      <c r="D204" s="217"/>
      <c r="E204" s="217"/>
      <c r="F204" s="238" t="s">
        <v>46</v>
      </c>
      <c r="G204" s="217"/>
      <c r="H204" s="337" t="s">
        <v>1251</v>
      </c>
      <c r="I204" s="337"/>
      <c r="J204" s="337"/>
      <c r="K204" s="261"/>
    </row>
    <row r="205" spans="2:11" customFormat="1" ht="15" customHeight="1">
      <c r="B205" s="240"/>
      <c r="C205" s="217"/>
      <c r="D205" s="217"/>
      <c r="E205" s="217"/>
      <c r="F205" s="238" t="s">
        <v>49</v>
      </c>
      <c r="G205" s="217"/>
      <c r="H205" s="337" t="s">
        <v>1252</v>
      </c>
      <c r="I205" s="337"/>
      <c r="J205" s="337"/>
      <c r="K205" s="261"/>
    </row>
    <row r="206" spans="2:11" customFormat="1" ht="15" customHeight="1">
      <c r="B206" s="240"/>
      <c r="C206" s="217"/>
      <c r="D206" s="217"/>
      <c r="E206" s="217"/>
      <c r="F206" s="238" t="s">
        <v>47</v>
      </c>
      <c r="G206" s="217"/>
      <c r="H206" s="337" t="s">
        <v>1253</v>
      </c>
      <c r="I206" s="337"/>
      <c r="J206" s="337"/>
      <c r="K206" s="261"/>
    </row>
    <row r="207" spans="2:11" customFormat="1" ht="15" customHeight="1">
      <c r="B207" s="240"/>
      <c r="C207" s="217"/>
      <c r="D207" s="217"/>
      <c r="E207" s="217"/>
      <c r="F207" s="238" t="s">
        <v>48</v>
      </c>
      <c r="G207" s="217"/>
      <c r="H207" s="337" t="s">
        <v>1254</v>
      </c>
      <c r="I207" s="337"/>
      <c r="J207" s="337"/>
      <c r="K207" s="261"/>
    </row>
    <row r="208" spans="2:11" customFormat="1" ht="15" customHeight="1">
      <c r="B208" s="240"/>
      <c r="C208" s="217"/>
      <c r="D208" s="217"/>
      <c r="E208" s="217"/>
      <c r="F208" s="238"/>
      <c r="G208" s="217"/>
      <c r="H208" s="217"/>
      <c r="I208" s="217"/>
      <c r="J208" s="217"/>
      <c r="K208" s="261"/>
    </row>
    <row r="209" spans="2:11" customFormat="1" ht="15" customHeight="1">
      <c r="B209" s="240"/>
      <c r="C209" s="217" t="s">
        <v>1193</v>
      </c>
      <c r="D209" s="217"/>
      <c r="E209" s="217"/>
      <c r="F209" s="238" t="s">
        <v>81</v>
      </c>
      <c r="G209" s="217"/>
      <c r="H209" s="337" t="s">
        <v>1255</v>
      </c>
      <c r="I209" s="337"/>
      <c r="J209" s="337"/>
      <c r="K209" s="261"/>
    </row>
    <row r="210" spans="2:11" customFormat="1" ht="15" customHeight="1">
      <c r="B210" s="240"/>
      <c r="C210" s="217"/>
      <c r="D210" s="217"/>
      <c r="E210" s="217"/>
      <c r="F210" s="238" t="s">
        <v>1089</v>
      </c>
      <c r="G210" s="217"/>
      <c r="H210" s="337" t="s">
        <v>1090</v>
      </c>
      <c r="I210" s="337"/>
      <c r="J210" s="337"/>
      <c r="K210" s="261"/>
    </row>
    <row r="211" spans="2:11" customFormat="1" ht="15" customHeight="1">
      <c r="B211" s="240"/>
      <c r="C211" s="217"/>
      <c r="D211" s="217"/>
      <c r="E211" s="217"/>
      <c r="F211" s="238" t="s">
        <v>1087</v>
      </c>
      <c r="G211" s="217"/>
      <c r="H211" s="337" t="s">
        <v>1256</v>
      </c>
      <c r="I211" s="337"/>
      <c r="J211" s="337"/>
      <c r="K211" s="261"/>
    </row>
    <row r="212" spans="2:11" customFormat="1" ht="15" customHeight="1">
      <c r="B212" s="285"/>
      <c r="C212" s="217"/>
      <c r="D212" s="217"/>
      <c r="E212" s="217"/>
      <c r="F212" s="238" t="s">
        <v>99</v>
      </c>
      <c r="G212" s="274"/>
      <c r="H212" s="338" t="s">
        <v>1091</v>
      </c>
      <c r="I212" s="338"/>
      <c r="J212" s="338"/>
      <c r="K212" s="286"/>
    </row>
    <row r="213" spans="2:11" customFormat="1" ht="15" customHeight="1">
      <c r="B213" s="285"/>
      <c r="C213" s="217"/>
      <c r="D213" s="217"/>
      <c r="E213" s="217"/>
      <c r="F213" s="238" t="s">
        <v>1092</v>
      </c>
      <c r="G213" s="274"/>
      <c r="H213" s="338" t="s">
        <v>950</v>
      </c>
      <c r="I213" s="338"/>
      <c r="J213" s="338"/>
      <c r="K213" s="286"/>
    </row>
    <row r="214" spans="2:11" customFormat="1" ht="15" customHeight="1">
      <c r="B214" s="285"/>
      <c r="C214" s="217"/>
      <c r="D214" s="217"/>
      <c r="E214" s="217"/>
      <c r="F214" s="238"/>
      <c r="G214" s="274"/>
      <c r="H214" s="265"/>
      <c r="I214" s="265"/>
      <c r="J214" s="265"/>
      <c r="K214" s="286"/>
    </row>
    <row r="215" spans="2:11" customFormat="1" ht="15" customHeight="1">
      <c r="B215" s="285"/>
      <c r="C215" s="217" t="s">
        <v>1217</v>
      </c>
      <c r="D215" s="217"/>
      <c r="E215" s="217"/>
      <c r="F215" s="238">
        <v>1</v>
      </c>
      <c r="G215" s="274"/>
      <c r="H215" s="338" t="s">
        <v>1257</v>
      </c>
      <c r="I215" s="338"/>
      <c r="J215" s="338"/>
      <c r="K215" s="286"/>
    </row>
    <row r="216" spans="2:11" customFormat="1" ht="15" customHeight="1">
      <c r="B216" s="285"/>
      <c r="C216" s="217"/>
      <c r="D216" s="217"/>
      <c r="E216" s="217"/>
      <c r="F216" s="238">
        <v>2</v>
      </c>
      <c r="G216" s="274"/>
      <c r="H216" s="338" t="s">
        <v>1258</v>
      </c>
      <c r="I216" s="338"/>
      <c r="J216" s="338"/>
      <c r="K216" s="286"/>
    </row>
    <row r="217" spans="2:11" customFormat="1" ht="15" customHeight="1">
      <c r="B217" s="285"/>
      <c r="C217" s="217"/>
      <c r="D217" s="217"/>
      <c r="E217" s="217"/>
      <c r="F217" s="238">
        <v>3</v>
      </c>
      <c r="G217" s="274"/>
      <c r="H217" s="338" t="s">
        <v>1259</v>
      </c>
      <c r="I217" s="338"/>
      <c r="J217" s="338"/>
      <c r="K217" s="286"/>
    </row>
    <row r="218" spans="2:11" customFormat="1" ht="15" customHeight="1">
      <c r="B218" s="285"/>
      <c r="C218" s="217"/>
      <c r="D218" s="217"/>
      <c r="E218" s="217"/>
      <c r="F218" s="238">
        <v>4</v>
      </c>
      <c r="G218" s="274"/>
      <c r="H218" s="338" t="s">
        <v>1260</v>
      </c>
      <c r="I218" s="338"/>
      <c r="J218" s="338"/>
      <c r="K218" s="286"/>
    </row>
    <row r="219" spans="2:11" customFormat="1" ht="12.75" customHeight="1">
      <c r="B219" s="287"/>
      <c r="C219" s="288"/>
      <c r="D219" s="288"/>
      <c r="E219" s="288"/>
      <c r="F219" s="288"/>
      <c r="G219" s="288"/>
      <c r="H219" s="288"/>
      <c r="I219" s="288"/>
      <c r="J219" s="288"/>
      <c r="K219" s="28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SO01 - Hřiště na Nohejbal</vt:lpstr>
      <vt:lpstr>SO04 - Zahradní domek </vt:lpstr>
      <vt:lpstr>SO09 - Stání pro osobní auta</vt:lpstr>
      <vt:lpstr>SO11 - Oplocení </vt:lpstr>
      <vt:lpstr>SO12 - Sadové úpravy</vt:lpstr>
      <vt:lpstr>VRN - Vedlejší a ostatní ...</vt:lpstr>
      <vt:lpstr>Seznam figur</vt:lpstr>
      <vt:lpstr>Pokyny pro vyplnění</vt:lpstr>
      <vt:lpstr>'Rekapitulace stavby'!Názvy_tisku</vt:lpstr>
      <vt:lpstr>'Seznam figur'!Názvy_tisku</vt:lpstr>
      <vt:lpstr>'SO01 - Hřiště na Nohejbal'!Názvy_tisku</vt:lpstr>
      <vt:lpstr>'SO04 - Zahradní domek '!Názvy_tisku</vt:lpstr>
      <vt:lpstr>'SO09 - Stání pro osobní auta'!Názvy_tisku</vt:lpstr>
      <vt:lpstr>'SO11 - Oplocení '!Názvy_tisku</vt:lpstr>
      <vt:lpstr>'SO12 - Sadové úpravy'!Názvy_tisku</vt:lpstr>
      <vt:lpstr>'VRN - Vedlejší a ostatní ...'!Názvy_tisku</vt:lpstr>
      <vt:lpstr>'Pokyny pro vyplnění'!Oblast_tisku</vt:lpstr>
      <vt:lpstr>'Rekapitulace stavby'!Oblast_tisku</vt:lpstr>
      <vt:lpstr>'Seznam figur'!Oblast_tisku</vt:lpstr>
      <vt:lpstr>'SO01 - Hřiště na Nohejbal'!Oblast_tisku</vt:lpstr>
      <vt:lpstr>'SO04 - Zahradní domek '!Oblast_tisku</vt:lpstr>
      <vt:lpstr>'SO09 - Stání pro osobní auta'!Oblast_tisku</vt:lpstr>
      <vt:lpstr>'SO11 - Oplocení '!Oblast_tisku</vt:lpstr>
      <vt:lpstr>'SO12 - Sadové úpravy'!Oblast_tisku</vt:lpstr>
      <vt:lpstr>'VRN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 Collino</dc:creator>
  <cp:lastModifiedBy>Barbora Stehlíková</cp:lastModifiedBy>
  <dcterms:created xsi:type="dcterms:W3CDTF">2025-03-06T08:00:15Z</dcterms:created>
  <dcterms:modified xsi:type="dcterms:W3CDTF">2025-03-06T08:16:30Z</dcterms:modified>
</cp:coreProperties>
</file>